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tabRatio="899" activeTab="1"/>
  </bookViews>
  <sheets>
    <sheet name="佐賀市・神埼市・神埼郡・三養基郡" sheetId="1" r:id="rId1"/>
    <sheet name="鳥栖市・小城市・鹿島市・嬉野市・藤津郡・武雄市・杵島郡" sheetId="2" r:id="rId2"/>
    <sheet name="多久市・伊万里市・西松浦郡・唐津市・東松浦郡" sheetId="3" r:id="rId3"/>
    <sheet name="市郡集計表" sheetId="4" r:id="rId4"/>
  </sheets>
  <definedNames>
    <definedName name="_xlnm.Print_Area" localSheetId="0">'佐賀市・神埼市・神埼郡・三養基郡'!$A$1:$S$78</definedName>
    <definedName name="_xlnm.Print_Area" localSheetId="3">'市郡集計表'!$A$1:$O$30</definedName>
    <definedName name="_xlnm.Print_Area" localSheetId="2">'多久市・伊万里市・西松浦郡・唐津市・東松浦郡'!$A$1:$S$74</definedName>
    <definedName name="_xlnm.Print_Area" localSheetId="1">'鳥栖市・小城市・鹿島市・嬉野市・藤津郡・武雄市・杵島郡'!$A$1:$S$83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PC-222_k-fujisao</author>
    <author>中道康幸</author>
    <author>川野　三樹雄</author>
    <author>user010@城戸 武広</author>
  </authors>
  <commentList>
    <comment ref="J73" authorId="0">
      <text>
        <r>
          <rPr>
            <sz val="9"/>
            <rFont val="ＭＳ Ｐゴシック"/>
            <family val="3"/>
          </rPr>
          <t xml:space="preserve">Ｒ3.6
吉野ヶ里より上峰町を移譲
</t>
        </r>
      </text>
    </comment>
    <comment ref="G10" authorId="1">
      <text>
        <r>
          <rPr>
            <sz val="9"/>
            <rFont val="ＭＳ Ｐゴシック"/>
            <family val="3"/>
          </rPr>
          <t>久保泉含む</t>
        </r>
      </text>
    </comment>
    <comment ref="G11" authorId="1">
      <text>
        <r>
          <rPr>
            <sz val="9"/>
            <rFont val="ＭＳ Ｐゴシック"/>
            <family val="3"/>
          </rPr>
          <t>諸富・蓮池含む
川副町含む</t>
        </r>
      </text>
    </comment>
    <comment ref="G12" authorId="1">
      <text>
        <r>
          <rPr>
            <sz val="9"/>
            <rFont val="ＭＳ Ｐゴシック"/>
            <family val="3"/>
          </rPr>
          <t>金立・大和含む</t>
        </r>
      </text>
    </comment>
    <comment ref="G63" authorId="2">
      <text>
        <r>
          <rPr>
            <sz val="9"/>
            <rFont val="ＭＳ Ｐゴシック"/>
            <family val="3"/>
          </rPr>
          <t xml:space="preserve">上峰町430枚
中原町290枚含む
</t>
        </r>
      </text>
    </comment>
    <comment ref="J72" authorId="3">
      <text>
        <r>
          <rPr>
            <b/>
            <sz val="9"/>
            <rFont val="ＭＳ Ｐゴシック"/>
            <family val="3"/>
          </rPr>
          <t>西日本：1390枚
佐賀新聞320枚
R5.10
毎日・朝日・産経を合算</t>
        </r>
      </text>
    </comment>
    <comment ref="M74" authorId="0">
      <text>
        <r>
          <rPr>
            <sz val="9"/>
            <rFont val="ＭＳ Ｐゴシック"/>
            <family val="3"/>
          </rPr>
          <t>毎日含む
上峰町含む</t>
        </r>
      </text>
    </comment>
    <comment ref="M73" authorId="1">
      <text>
        <r>
          <rPr>
            <b/>
            <sz val="9"/>
            <rFont val="ＭＳ Ｐゴシック"/>
            <family val="3"/>
          </rPr>
          <t>Ｒ4.6
朝日　神埼・吉野ヶ里の一部を吸収（10部）
西日本　神埼・吉野ヶ里の一部を吸収（25部）</t>
        </r>
      </text>
    </comment>
    <comment ref="M72" authorId="0">
      <text>
        <r>
          <rPr>
            <sz val="9"/>
            <rFont val="ＭＳ Ｐゴシック"/>
            <family val="3"/>
          </rPr>
          <t>上峰町含む
産経新聞含む</t>
        </r>
      </text>
    </comment>
    <comment ref="A9" authorId="3">
      <text>
        <r>
          <rPr>
            <b/>
            <sz val="9"/>
            <rFont val="ＭＳ Ｐゴシック"/>
            <family val="3"/>
          </rPr>
          <t>久保田町含む
産経含む
2020.04～佐賀大和を統合
2020.10～
神野、佐賀西部を統合
R5.3
久保田エリア（15部）を佐賀新聞　久保田販売店へ</t>
        </r>
      </text>
    </comment>
    <comment ref="D9" authorId="3">
      <text>
        <r>
          <rPr>
            <b/>
            <sz val="9"/>
            <rFont val="ＭＳ Ｐゴシック"/>
            <family val="3"/>
          </rPr>
          <t>R5.3
久保田エリア（50部）を佐賀新聞　久保田販売店へ</t>
        </r>
      </text>
    </comment>
    <comment ref="M63" authorId="2">
      <text>
        <r>
          <rPr>
            <b/>
            <sz val="9"/>
            <rFont val="ＭＳ Ｐゴシック"/>
            <family val="3"/>
          </rPr>
          <t>Ｒ4.6
朝日　神埼・吉野ヶ里の一部を吸収（180部）
西日本　神埼・吉野ヶ里の一部を吸収（230部）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Ｒ3.6
北茂安の一部を吸収</t>
        </r>
      </text>
    </comment>
    <comment ref="D31" authorId="3">
      <text>
        <r>
          <rPr>
            <b/>
            <sz val="9"/>
            <rFont val="ＭＳ Ｐゴシック"/>
            <family val="3"/>
          </rPr>
          <t>2020.10.01～
高木瀬から店名変更
佐賀大和を統合
R4.4　西日本合売（西日本含む）</t>
        </r>
      </text>
    </comment>
    <comment ref="M54" authorId="0">
      <text>
        <r>
          <rPr>
            <b/>
            <sz val="9"/>
            <rFont val="ＭＳ Ｐゴシック"/>
            <family val="3"/>
          </rPr>
          <t>Ｒ4.6
朝日　神埼・吉野ヶ里の一部を吸収（200部）
西日本　神埼・吉野ヶ里の一部を吸収（415部）</t>
        </r>
      </text>
    </comment>
    <comment ref="M43" authorId="0">
      <text>
        <r>
          <rPr>
            <b/>
            <sz val="9"/>
            <rFont val="ＭＳ Ｐゴシック"/>
            <family val="3"/>
          </rPr>
          <t>西日本　神埼・吉野ヶ里の一部を吸収（10部）</t>
        </r>
      </text>
    </comment>
    <comment ref="M55" authorId="0">
      <text>
        <r>
          <rPr>
            <b/>
            <sz val="9"/>
            <rFont val="ＭＳ Ｐゴシック"/>
            <family val="3"/>
          </rPr>
          <t>西日本　神埼・吉野ヶ里の一部を吸収（10部）</t>
        </r>
      </text>
    </comment>
    <comment ref="M10" authorId="0">
      <text>
        <r>
          <rPr>
            <b/>
            <sz val="9"/>
            <rFont val="ＭＳ Ｐゴシック"/>
            <family val="3"/>
          </rPr>
          <t>Ｒ4.6
佐賀南部の一部を統合+再編分を統合
Ｒ4.8
西日本　佐賀中央分
160部　統合
Ｒ4.10
嘉瀬を統合して昭栄より店名変更
R5.10
エリアを一部久保田へ譲渡</t>
        </r>
      </text>
    </comment>
    <comment ref="M12" authorId="0">
      <text>
        <r>
          <rPr>
            <b/>
            <sz val="9"/>
            <rFont val="ＭＳ Ｐゴシック"/>
            <family val="3"/>
          </rPr>
          <t>Ｒ4.6
佐賀南部の一部を統合+再編分を統合
Ｒ4.8
西日本　佐賀中央分
390部　統合</t>
        </r>
      </text>
    </comment>
    <comment ref="M9" authorId="0">
      <text>
        <r>
          <rPr>
            <b/>
            <sz val="9"/>
            <rFont val="ＭＳ Ｐゴシック"/>
            <family val="3"/>
          </rPr>
          <t>Ｒ4.6
再編の為、部数調整
Ｒ4.8
西日本　佐賀中央分
220部　統合</t>
        </r>
      </text>
    </comment>
    <comment ref="M35" authorId="0">
      <text>
        <r>
          <rPr>
            <b/>
            <sz val="9"/>
            <rFont val="ＭＳ Ｐゴシック"/>
            <family val="3"/>
          </rPr>
          <t>Ｒ4.6
再編の為、部数調整
Ｒ5.3
毎日新聞の久保田エリアを統合（佐賀中央）15部
朝日新聞の久保田エリアを統合（佐賀中央）50部
R5.10
久保田より店名変更
環状西通りよりエリアを受託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Ｒ4.8
西日本　佐賀中央分
130部　統合</t>
        </r>
      </text>
    </comment>
    <comment ref="J9" authorId="2">
      <text>
        <r>
          <rPr>
            <b/>
            <sz val="9"/>
            <rFont val="ＭＳ Ｐゴシック"/>
            <family val="3"/>
          </rPr>
          <t>Ｒ4.6
再編の為、部数減。
佐賀新聞の販売店へ</t>
        </r>
      </text>
    </comment>
    <comment ref="M20" authorId="1">
      <text>
        <r>
          <rPr>
            <b/>
            <sz val="9"/>
            <rFont val="ＭＳ Ｐゴシック"/>
            <family val="3"/>
          </rPr>
          <t>Ｒ4.6
佐賀南部の一部を統合+再編分で減</t>
        </r>
      </text>
    </comment>
    <comment ref="M19" authorId="1">
      <text>
        <r>
          <rPr>
            <b/>
            <sz val="9"/>
            <rFont val="ＭＳ Ｐゴシック"/>
            <family val="3"/>
          </rPr>
          <t>Ｒ4.6
再編の為、部数調整
R6.4
廃店　北川副・諸富・川副へ分割</t>
        </r>
      </text>
    </comment>
    <comment ref="M18" authorId="0">
      <text>
        <r>
          <rPr>
            <b/>
            <sz val="9"/>
            <rFont val="ＭＳ Ｐゴシック"/>
            <family val="3"/>
          </rPr>
          <t>Ｒ4.6
再編の為、部数調整</t>
        </r>
      </text>
    </comment>
    <comment ref="M17" authorId="3">
      <text>
        <r>
          <rPr>
            <b/>
            <sz val="9"/>
            <rFont val="ＭＳ Ｐゴシック"/>
            <family val="3"/>
          </rPr>
          <t>2021.04
鍋島と鍋島東を統合して佐賀西部に店名変更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Ｒ5.6
高木瀬より一部統合</t>
        </r>
      </text>
    </comment>
    <comment ref="M15" authorId="0">
      <text>
        <r>
          <rPr>
            <b/>
            <sz val="9"/>
            <rFont val="ＭＳ Ｐゴシック"/>
            <family val="3"/>
          </rPr>
          <t>Ｒ4.6
北川副の一部を統合
Ｒ4.8
西日本　佐賀中央分
30部　統合</t>
        </r>
      </text>
    </comment>
    <comment ref="M14" authorId="1">
      <text>
        <r>
          <rPr>
            <b/>
            <sz val="9"/>
            <color indexed="8"/>
            <rFont val="ＭＳ Ｐゴシック"/>
            <family val="3"/>
          </rPr>
          <t>Ｒ4.6
佐賀東部へ一部エリア移動+再編統合
R6.4
蓮池町を諸富へ譲渡
大詫間地区を川副へ譲渡
東与賀の一部を統合</t>
        </r>
      </text>
    </comment>
    <comment ref="M13" authorId="0">
      <text>
        <r>
          <rPr>
            <b/>
            <sz val="9"/>
            <rFont val="ＭＳ Ｐゴシック"/>
            <family val="3"/>
          </rPr>
          <t>Ｒ4.8
西日本　佐賀中央分
10部　統合
Ｒ5.6
高木瀬より一部統合</t>
        </r>
      </text>
    </comment>
    <comment ref="D72" authorId="0">
      <text>
        <r>
          <rPr>
            <b/>
            <sz val="9"/>
            <color indexed="10"/>
            <rFont val="ＭＳ Ｐゴシック"/>
            <family val="3"/>
          </rPr>
          <t>毎日.産経含む</t>
        </r>
        <r>
          <rPr>
            <sz val="9"/>
            <rFont val="ＭＳ Ｐゴシック"/>
            <family val="3"/>
          </rPr>
          <t xml:space="preserve">
Ｒ3.6
吉野ヶ里より上峰町を移譲
</t>
        </r>
      </text>
    </comment>
    <comment ref="M21" authorId="4">
      <text>
        <r>
          <rPr>
            <b/>
            <sz val="9"/>
            <rFont val="MS P ゴシック"/>
            <family val="3"/>
          </rPr>
          <t>R6.4
東与賀の一部を統合
北川副より大詫間地区を統合</t>
        </r>
      </text>
    </comment>
    <comment ref="M34" authorId="4">
      <text>
        <r>
          <rPr>
            <b/>
            <sz val="9"/>
            <rFont val="MS P ゴシック"/>
            <family val="3"/>
          </rPr>
          <t>R6.4
東与賀の一部を統合
北川副より蓮池町を統合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PC-222_k-fujisao</author>
    <author>user004@川野 三樹雄</author>
  </authors>
  <commentList>
    <comment ref="M41" authorId="0">
      <text>
        <r>
          <rPr>
            <sz val="9"/>
            <rFont val="ＭＳ Ｐゴシック"/>
            <family val="3"/>
          </rPr>
          <t xml:space="preserve">2020.04.01～
嬉野店を嬉野中央と東部に分割。嬉野中央は佐賀新聞の合販。
毎日、朝日、西日本、産経含む
</t>
        </r>
      </text>
    </comment>
    <comment ref="M50" authorId="0">
      <text>
        <r>
          <rPr>
            <sz val="9"/>
            <rFont val="ＭＳ Ｐゴシック"/>
            <family val="3"/>
          </rPr>
          <t>毎日、朝日、読売、西日本含む
Ｒ2.6～
西日本統合</t>
        </r>
      </text>
    </comment>
    <comment ref="M61" authorId="0">
      <text>
        <r>
          <rPr>
            <sz val="9"/>
            <rFont val="ＭＳ Ｐゴシック"/>
            <family val="3"/>
          </rPr>
          <t>佐賀新聞　武内含む
毎日,朝日,西日本産経含む</t>
        </r>
      </text>
    </comment>
    <comment ref="M62" authorId="0">
      <text>
        <r>
          <rPr>
            <sz val="9"/>
            <rFont val="ＭＳ Ｐゴシック"/>
            <family val="3"/>
          </rPr>
          <t xml:space="preserve">毎日5枚
朝日10枚
西日本 30含む
</t>
        </r>
      </text>
    </comment>
    <comment ref="M76" authorId="0">
      <text>
        <r>
          <rPr>
            <sz val="9"/>
            <rFont val="ＭＳ Ｐゴシック"/>
            <family val="3"/>
          </rPr>
          <t>毎日,朝日,西日本含む</t>
        </r>
      </text>
    </comment>
    <comment ref="M77" authorId="0">
      <text>
        <r>
          <rPr>
            <sz val="9"/>
            <rFont val="ＭＳ Ｐゴシック"/>
            <family val="3"/>
          </rPr>
          <t>毎日、朝日、西日本含む</t>
        </r>
      </text>
    </comment>
    <comment ref="M81" authorId="0">
      <text>
        <r>
          <rPr>
            <b/>
            <sz val="9"/>
            <rFont val="ＭＳ Ｐゴシック"/>
            <family val="3"/>
          </rPr>
          <t>R6.4
廃店
有明・福富へ統合</t>
        </r>
      </text>
    </comment>
    <comment ref="M59" authorId="0">
      <text>
        <r>
          <rPr>
            <sz val="9"/>
            <rFont val="ＭＳ Ｐゴシック"/>
            <family val="3"/>
          </rPr>
          <t>朝日 含む
R3.12
西日本　武雄より統合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2020.04.01～
嬉野店を嬉野中央と東部に分割。嬉野中央は佐賀新聞の合販。
毎日、朝日、佐賀、含む
</t>
        </r>
      </text>
    </comment>
    <comment ref="G9" authorId="0">
      <text>
        <r>
          <rPr>
            <sz val="9"/>
            <rFont val="ＭＳ Ｐゴシック"/>
            <family val="3"/>
          </rPr>
          <t>北茂安含む
R3.6
北茂安より80部統合</t>
        </r>
      </text>
    </comment>
    <comment ref="G20" authorId="0">
      <text>
        <r>
          <rPr>
            <sz val="9"/>
            <rFont val="ＭＳ Ｐゴシック"/>
            <family val="3"/>
          </rPr>
          <t>芦刈100枚含む</t>
        </r>
      </text>
    </comment>
    <comment ref="G21" authorId="0">
      <text>
        <r>
          <rPr>
            <sz val="9"/>
            <rFont val="ＭＳ Ｐゴシック"/>
            <family val="3"/>
          </rPr>
          <t>三日月230枚・大和110枚含む</t>
        </r>
      </text>
    </comment>
    <comment ref="G59" authorId="0">
      <text>
        <r>
          <rPr>
            <sz val="9"/>
            <rFont val="ＭＳ Ｐゴシック"/>
            <family val="3"/>
          </rPr>
          <t>川登,若木,武内 含む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塩田含む
Ｈ30.6.1～
読売鹿島より、塩田170枚吸収
（塩田地区 計200枚）
</t>
        </r>
      </text>
    </comment>
    <comment ref="M60" authorId="1">
      <text>
        <r>
          <rPr>
            <sz val="9"/>
            <rFont val="ＭＳ Ｐゴシック"/>
            <family val="3"/>
          </rPr>
          <t>朝日,毎日,西日本,産経含む
R3.12
西日本　武雄より145部
統合</t>
        </r>
      </text>
    </comment>
    <comment ref="M78" authorId="0">
      <text>
        <r>
          <rPr>
            <b/>
            <sz val="9"/>
            <rFont val="ＭＳ Ｐゴシック"/>
            <family val="3"/>
          </rPr>
          <t>R6.4
廃店
有明・福富へ統合</t>
        </r>
      </text>
    </comment>
    <comment ref="M79" authorId="0">
      <text>
        <r>
          <rPr>
            <sz val="9"/>
            <rFont val="ＭＳ Ｐゴシック"/>
            <family val="3"/>
          </rPr>
          <t>毎日、朝日、読売、西日本含む</t>
        </r>
      </text>
    </comment>
    <comment ref="M80" authorId="0">
      <text>
        <r>
          <rPr>
            <sz val="9"/>
            <rFont val="ＭＳ Ｐゴシック"/>
            <family val="3"/>
          </rPr>
          <t>毎日、朝日、読売、西日本、産経含む</t>
        </r>
      </text>
    </comment>
    <comment ref="J76" authorId="0">
      <text>
        <r>
          <rPr>
            <sz val="10"/>
            <rFont val="ＭＳ Ｐゴシック"/>
            <family val="3"/>
          </rPr>
          <t>R5.4～佐賀新聞の合売</t>
        </r>
      </text>
    </comment>
    <comment ref="J8" authorId="0">
      <text>
        <r>
          <rPr>
            <b/>
            <sz val="9"/>
            <rFont val="ＭＳ Ｐゴシック"/>
            <family val="3"/>
          </rPr>
          <t>Ｒ4.8
鳥栖中より一部エリア統合
R5.10
毎日・朝日・産経を合算</t>
        </r>
      </text>
    </comment>
    <comment ref="J9" authorId="0">
      <text>
        <r>
          <rPr>
            <b/>
            <sz val="9"/>
            <rFont val="ＭＳ Ｐゴシック"/>
            <family val="3"/>
          </rPr>
          <t>Ｒ4.8
鳥栖東へエリア一部譲渡
R5.10
毎日・朝日・産経を合算</t>
        </r>
      </text>
    </comment>
    <comment ref="M21" authorId="0">
      <text>
        <r>
          <rPr>
            <b/>
            <sz val="9"/>
            <rFont val="ＭＳ Ｐゴシック"/>
            <family val="3"/>
          </rPr>
          <t>Ｒ5.3
毎日新聞を統合（45部）
朝日新聞を統合（180部）
読売新聞を統合（280部）</t>
        </r>
      </text>
    </comment>
    <comment ref="M22" authorId="0">
      <text>
        <r>
          <rPr>
            <b/>
            <sz val="9"/>
            <rFont val="ＭＳ Ｐゴシック"/>
            <family val="3"/>
          </rPr>
          <t>Ｒ5.3
毎日新聞を統合（35部）
朝日新聞を統合（170部）
読売新聞を統合（260部）</t>
        </r>
      </text>
    </comment>
    <comment ref="M20" authorId="0">
      <text>
        <r>
          <rPr>
            <b/>
            <sz val="9"/>
            <rFont val="ＭＳ Ｐゴシック"/>
            <family val="3"/>
          </rPr>
          <t>Ｒ5.3
朝日新聞を統合（125部）
読売新聞を統合（305部）</t>
        </r>
      </text>
    </comment>
    <comment ref="M30" authorId="2">
      <text>
        <r>
          <rPr>
            <b/>
            <sz val="9"/>
            <rFont val="MS P ゴシック"/>
            <family val="3"/>
          </rPr>
          <t>R5.10
エリアを一部、鹿島西へ譲渡</t>
        </r>
        <r>
          <rPr>
            <sz val="9"/>
            <rFont val="MS P ゴシック"/>
            <family val="3"/>
          </rPr>
          <t xml:space="preserve">
</t>
        </r>
      </text>
    </comment>
    <comment ref="M31" authorId="2">
      <text>
        <r>
          <rPr>
            <b/>
            <sz val="9"/>
            <rFont val="MS P ゴシック"/>
            <family val="3"/>
          </rPr>
          <t>R5.10
鹿島中央よりエリアを一部受託</t>
        </r>
      </text>
    </comment>
    <comment ref="J10" authorId="2">
      <text>
        <r>
          <rPr>
            <b/>
            <sz val="9"/>
            <rFont val="MS P ゴシック"/>
            <family val="3"/>
          </rPr>
          <t>R5.10
毎日・朝日・産経を合算</t>
        </r>
      </text>
    </comment>
    <comment ref="J40" authorId="0">
      <text>
        <r>
          <rPr>
            <sz val="9"/>
            <rFont val="ＭＳ Ｐゴシック"/>
            <family val="3"/>
          </rPr>
          <t xml:space="preserve">2020.04.01～
嬉野店を嬉野中央と東部に分割。嬉野中央は佐賀新聞の合販。
毎日、朝日、佐賀、含む
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中道康幸</author>
    <author>株式会社　毎日メディアサービス</author>
    <author>川野　三樹雄</author>
    <author>PC-222_k-fujisao</author>
    <author>user010@城戸 武広</author>
  </authors>
  <commentList>
    <comment ref="M9" authorId="0">
      <text>
        <r>
          <rPr>
            <sz val="9"/>
            <rFont val="ＭＳ Ｐゴシック"/>
            <family val="3"/>
          </rPr>
          <t>朝日　30枚
読売　70枚
西日本　240枚含む
Ｒ2.5
西日本新聞・多久西・東より部数譲渡（合販化）
読売95部増
読売新聞　合販店へ</t>
        </r>
      </text>
    </comment>
    <comment ref="M35" authorId="0">
      <text>
        <r>
          <rPr>
            <sz val="10"/>
            <rFont val="ＭＳ Ｐゴシック"/>
            <family val="3"/>
          </rPr>
          <t>毎日、朝日、産経含む</t>
        </r>
      </text>
    </comment>
    <comment ref="M49" authorId="0">
      <text>
        <r>
          <rPr>
            <sz val="10"/>
            <rFont val="ＭＳ Ｐゴシック"/>
            <family val="3"/>
          </rPr>
          <t xml:space="preserve">西日本含む
</t>
        </r>
        <r>
          <rPr>
            <b/>
            <sz val="10"/>
            <rFont val="ＭＳ Ｐゴシック"/>
            <family val="3"/>
          </rPr>
          <t>Ｒ5.8
読売新聞　唐津西より一部エリア統合（20部）</t>
        </r>
      </text>
    </comment>
    <comment ref="M72" authorId="0">
      <text>
        <r>
          <rPr>
            <sz val="9"/>
            <rFont val="ＭＳ Ｐゴシック"/>
            <family val="3"/>
          </rPr>
          <t xml:space="preserve">毎日、朝日、読売、
西日本、産経含む
</t>
        </r>
        <r>
          <rPr>
            <b/>
            <sz val="9"/>
            <rFont val="ＭＳ Ｐゴシック"/>
            <family val="3"/>
          </rPr>
          <t>Ｒ5.3
唐津北より一部エリアを統合</t>
        </r>
      </text>
    </comment>
    <comment ref="G17" authorId="0">
      <text>
        <r>
          <rPr>
            <sz val="10"/>
            <rFont val="ＭＳ Ｐゴシック"/>
            <family val="3"/>
          </rPr>
          <t>福島含む
西日本含む</t>
        </r>
      </text>
    </comment>
    <comment ref="G34" authorId="0">
      <text>
        <r>
          <rPr>
            <sz val="9"/>
            <rFont val="ＭＳ Ｐゴシック"/>
            <family val="3"/>
          </rPr>
          <t>西有田、夫婦石含む</t>
        </r>
      </text>
    </comment>
    <comment ref="M24" authorId="0">
      <text>
        <r>
          <rPr>
            <sz val="10"/>
            <rFont val="ＭＳ Ｐゴシック"/>
            <family val="3"/>
          </rPr>
          <t>毎日、朝日、読売、西日本含む</t>
        </r>
      </text>
    </comment>
    <comment ref="M23" authorId="0">
      <text>
        <r>
          <rPr>
            <sz val="10"/>
            <rFont val="ＭＳ Ｐゴシック"/>
            <family val="3"/>
          </rPr>
          <t xml:space="preserve">毎日、朝日、読売、
西日本含む
</t>
        </r>
      </text>
    </comment>
    <comment ref="M22" authorId="0">
      <text>
        <r>
          <rPr>
            <sz val="10"/>
            <rFont val="ＭＳ Ｐゴシック"/>
            <family val="3"/>
          </rPr>
          <t xml:space="preserve">毎日、朝日、読売、西日本含む
</t>
        </r>
      </text>
    </comment>
    <comment ref="M21" authorId="0">
      <text>
        <r>
          <rPr>
            <sz val="10"/>
            <rFont val="ＭＳ Ｐゴシック"/>
            <family val="3"/>
          </rPr>
          <t>毎日、朝日、産経含む</t>
        </r>
      </text>
    </comment>
    <comment ref="M20" authorId="0">
      <text>
        <r>
          <rPr>
            <sz val="10"/>
            <rFont val="ＭＳ Ｐゴシック"/>
            <family val="3"/>
          </rPr>
          <t>毎日、朝日、産経含む</t>
        </r>
      </text>
    </comment>
    <comment ref="G45" authorId="0">
      <text>
        <r>
          <rPr>
            <sz val="9"/>
            <rFont val="ＭＳ Ｐゴシック"/>
            <family val="3"/>
          </rPr>
          <t xml:space="preserve">呼子含む
</t>
        </r>
        <r>
          <rPr>
            <b/>
            <sz val="9"/>
            <rFont val="ＭＳ Ｐゴシック"/>
            <family val="3"/>
          </rPr>
          <t>R5.8
一部エリアを佐賀新聞へ
佐賀新聞　湊へ20部
佐賀新聞　鎮西へ20部</t>
        </r>
      </text>
    </comment>
    <comment ref="G46" authorId="0">
      <text>
        <r>
          <rPr>
            <sz val="9"/>
            <rFont val="ＭＳ Ｐゴシック"/>
            <family val="3"/>
          </rPr>
          <t xml:space="preserve">29年10月～鏡分割
鏡、相知含む
</t>
        </r>
        <r>
          <rPr>
            <sz val="10"/>
            <rFont val="ＭＳ Ｐゴシック"/>
            <family val="3"/>
          </rPr>
          <t xml:space="preserve">朝日南唐津（相知）
西日本相知（相知、北波多）含む
</t>
        </r>
      </text>
    </comment>
    <comment ref="G54" authorId="0">
      <text>
        <r>
          <rPr>
            <sz val="9"/>
            <rFont val="ＭＳ Ｐゴシック"/>
            <family val="3"/>
          </rPr>
          <t>七山10枚含む</t>
        </r>
      </text>
    </comment>
    <comment ref="A44" authorId="1">
      <text>
        <r>
          <rPr>
            <sz val="9"/>
            <rFont val="ＭＳ Ｐゴシック"/>
            <family val="3"/>
          </rPr>
          <t>29.10～
唐津西→</t>
        </r>
        <r>
          <rPr>
            <sz val="9"/>
            <color indexed="10"/>
            <rFont val="ＭＳ Ｐゴシック"/>
            <family val="3"/>
          </rPr>
          <t>唐津に併合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R5.10
分割し、新唐津新設
R5.12
新唐津より一部エリアを統合</t>
        </r>
      </text>
    </comment>
    <comment ref="J34" authorId="2">
      <text>
        <r>
          <rPr>
            <b/>
            <sz val="9"/>
            <rFont val="ＭＳ Ｐゴシック"/>
            <family val="3"/>
          </rPr>
          <t xml:space="preserve">毎日、朝日、産経含む
</t>
        </r>
        <r>
          <rPr>
            <sz val="9"/>
            <color indexed="10"/>
            <rFont val="ＭＳ Ｐゴシック"/>
            <family val="3"/>
          </rPr>
          <t>西有田含む</t>
        </r>
      </text>
    </comment>
    <comment ref="M64" authorId="0">
      <text>
        <r>
          <rPr>
            <sz val="9"/>
            <rFont val="ＭＳ Ｐゴシック"/>
            <family val="3"/>
          </rPr>
          <t>毎日、朝日、西日本含む</t>
        </r>
      </text>
    </comment>
    <comment ref="A8" authorId="3">
      <text>
        <r>
          <rPr>
            <b/>
            <sz val="9"/>
            <rFont val="ＭＳ Ｐゴシック"/>
            <family val="3"/>
          </rPr>
          <t>産経含む</t>
        </r>
      </text>
    </comment>
    <comment ref="M8" authorId="0">
      <text>
        <r>
          <rPr>
            <b/>
            <sz val="9"/>
            <rFont val="ＭＳ Ｐゴシック"/>
            <family val="3"/>
          </rPr>
          <t>読売.西日本含む
Ｒ2.5
西日本新聞・多久西・東より譲渡（合販）
読売新聞　合販店へ</t>
        </r>
        <r>
          <rPr>
            <sz val="9"/>
            <rFont val="ＭＳ Ｐゴシック"/>
            <family val="3"/>
          </rPr>
          <t xml:space="preserve">
</t>
        </r>
      </text>
    </comment>
    <comment ref="J17" authorId="4">
      <text>
        <r>
          <rPr>
            <sz val="10"/>
            <rFont val="ＭＳ Ｐゴシック"/>
            <family val="3"/>
          </rPr>
          <t>Ｈ30.8～
読売含む</t>
        </r>
      </text>
    </comment>
    <comment ref="M44" authorId="0">
      <text>
        <r>
          <rPr>
            <b/>
            <sz val="9"/>
            <rFont val="ＭＳ Ｐゴシック"/>
            <family val="3"/>
          </rPr>
          <t>Ｒ5.3
唐津東より一部エリアを統合</t>
        </r>
      </text>
    </comment>
    <comment ref="D19" authorId="0">
      <text>
        <r>
          <rPr>
            <b/>
            <sz val="9"/>
            <rFont val="ＭＳ Ｐゴシック"/>
            <family val="3"/>
          </rPr>
          <t>Ｒ5.5
新店
伊万里より分割</t>
        </r>
      </text>
    </comment>
    <comment ref="M48" authorId="0">
      <text>
        <r>
          <rPr>
            <sz val="10"/>
            <rFont val="ＭＳ Ｐゴシック"/>
            <family val="3"/>
          </rPr>
          <t xml:space="preserve">西日本含む
</t>
        </r>
        <r>
          <rPr>
            <b/>
            <sz val="10"/>
            <rFont val="ＭＳ Ｐゴシック"/>
            <family val="3"/>
          </rPr>
          <t>Ｒ5.8
読売新聞　唐津西より一部エリア統合（20部）</t>
        </r>
      </text>
    </comment>
    <comment ref="M46" authorId="0">
      <text>
        <r>
          <rPr>
            <b/>
            <sz val="9"/>
            <rFont val="ＭＳ Ｐゴシック"/>
            <family val="3"/>
          </rPr>
          <t>Ｒ5.3
唐津東より一部エリアを統合
R6.2
毎日新聞　唐津南より毎日新聞　50部を統合
朝日新聞　唐津中より朝日新聞　40部を統合</t>
        </r>
      </text>
    </comment>
    <comment ref="M45" authorId="0">
      <text>
        <r>
          <rPr>
            <b/>
            <sz val="9"/>
            <rFont val="ＭＳ Ｐゴシック"/>
            <family val="3"/>
          </rPr>
          <t>Ｒ5.3
唐津北を統合
（有浦10部除く）</t>
        </r>
      </text>
    </comment>
    <comment ref="M47" authorId="0">
      <text>
        <r>
          <rPr>
            <sz val="10"/>
            <rFont val="ＭＳ Ｐゴシック"/>
            <family val="3"/>
          </rPr>
          <t xml:space="preserve">西日本含む
</t>
        </r>
        <r>
          <rPr>
            <b/>
            <sz val="10"/>
            <rFont val="ＭＳ Ｐゴシック"/>
            <family val="3"/>
          </rPr>
          <t>Ｒ5.8
読売新聞　唐津西より一部エリア統合（20部）</t>
        </r>
      </text>
    </comment>
    <comment ref="M63" authorId="0">
      <text>
        <r>
          <rPr>
            <sz val="9"/>
            <rFont val="ＭＳ Ｐゴシック"/>
            <family val="3"/>
          </rPr>
          <t>毎日、朝日、西日本含む</t>
        </r>
      </text>
    </comment>
    <comment ref="M62" authorId="0">
      <text>
        <r>
          <rPr>
            <sz val="10"/>
            <rFont val="ＭＳ Ｐゴシック"/>
            <family val="3"/>
          </rPr>
          <t>毎日・朝日・読売・
西日本含む</t>
        </r>
      </text>
    </comment>
    <comment ref="M61" authorId="0">
      <text>
        <r>
          <rPr>
            <sz val="10"/>
            <rFont val="ＭＳ Ｐゴシック"/>
            <family val="3"/>
          </rPr>
          <t>朝日・読売含む</t>
        </r>
      </text>
    </comment>
    <comment ref="M60" authorId="0">
      <text>
        <r>
          <rPr>
            <sz val="10"/>
            <rFont val="ＭＳ Ｐゴシック"/>
            <family val="3"/>
          </rPr>
          <t>読売・西日本含む</t>
        </r>
      </text>
    </comment>
    <comment ref="M59" authorId="0">
      <text>
        <r>
          <rPr>
            <sz val="10"/>
            <rFont val="ＭＳ Ｐゴシック"/>
            <family val="3"/>
          </rPr>
          <t>読売・西日本含む</t>
        </r>
      </text>
    </comment>
    <comment ref="M58" authorId="0">
      <text>
        <r>
          <rPr>
            <sz val="10"/>
            <rFont val="ＭＳ Ｐゴシック"/>
            <family val="3"/>
          </rPr>
          <t xml:space="preserve">毎日・朝日・西日本　含む
</t>
        </r>
        <r>
          <rPr>
            <b/>
            <sz val="10"/>
            <rFont val="ＭＳ Ｐゴシック"/>
            <family val="3"/>
          </rPr>
          <t>Ｒ5.8
読売新聞　唐津西より一部エリア統合（20部）</t>
        </r>
      </text>
    </comment>
    <comment ref="M57" authorId="0">
      <text>
        <r>
          <rPr>
            <sz val="10"/>
            <rFont val="ＭＳ Ｐゴシック"/>
            <family val="3"/>
          </rPr>
          <t>毎日・朝日・西日本含む</t>
        </r>
      </text>
    </comment>
    <comment ref="M56" authorId="3">
      <text>
        <r>
          <rPr>
            <b/>
            <sz val="9"/>
            <rFont val="ＭＳ Ｐゴシック"/>
            <family val="3"/>
          </rPr>
          <t>読売含む</t>
        </r>
      </text>
    </comment>
    <comment ref="M55" authorId="0">
      <text>
        <r>
          <rPr>
            <sz val="9"/>
            <rFont val="ＭＳ Ｐゴシック"/>
            <family val="3"/>
          </rPr>
          <t xml:space="preserve">毎日・産経含む
</t>
        </r>
        <r>
          <rPr>
            <b/>
            <sz val="9"/>
            <rFont val="ＭＳ Ｐゴシック"/>
            <family val="3"/>
          </rPr>
          <t>Ｒ5.3
唐津東より一部エリアを統合
Ｒ5.4～浜崎より名称変更</t>
        </r>
      </text>
    </comment>
    <comment ref="M54" authorId="0">
      <text>
        <r>
          <rPr>
            <b/>
            <sz val="9"/>
            <rFont val="ＭＳ Ｐゴシック"/>
            <family val="3"/>
          </rPr>
          <t>Ｒ5.7
厳木を統合して、相知より店名変更</t>
        </r>
      </text>
    </comment>
    <comment ref="D18" authorId="0">
      <text>
        <r>
          <rPr>
            <b/>
            <sz val="9"/>
            <rFont val="ＭＳ Ｐゴシック"/>
            <family val="3"/>
          </rPr>
          <t>Ｒ5.5
新店
伊万里より分割</t>
        </r>
      </text>
    </comment>
    <comment ref="D17" authorId="0">
      <text>
        <r>
          <rPr>
            <b/>
            <sz val="9"/>
            <rFont val="ＭＳ Ｐゴシック"/>
            <family val="3"/>
          </rPr>
          <t>Ｒ5.5
新店
伊万里より分割</t>
        </r>
      </text>
    </comment>
    <comment ref="J44" authorId="5">
      <text>
        <r>
          <rPr>
            <b/>
            <sz val="9"/>
            <rFont val="MS P ゴシック"/>
            <family val="3"/>
          </rPr>
          <t>R5.12
毎日新聞　合売化
1340部（産経10部含む）
朝日新聞　合売化
240部</t>
        </r>
      </text>
    </comment>
    <comment ref="J45" authorId="5">
      <text>
        <r>
          <rPr>
            <b/>
            <sz val="9"/>
            <rFont val="MS P ゴシック"/>
            <family val="3"/>
          </rPr>
          <t>R5.12
毎日新聞　合売化
20部
朝日新聞　合売化
10部</t>
        </r>
      </text>
    </comment>
    <comment ref="J46" authorId="5">
      <text>
        <r>
          <rPr>
            <b/>
            <sz val="9"/>
            <rFont val="MS P ゴシック"/>
            <family val="3"/>
          </rPr>
          <t>R5.12
毎日新聞　合売化
470部
朝日新聞　合売化
220部</t>
        </r>
      </text>
    </comment>
    <comment ref="J54" authorId="5">
      <text>
        <r>
          <rPr>
            <b/>
            <sz val="9"/>
            <rFont val="MS P ゴシック"/>
            <family val="3"/>
          </rPr>
          <t>朝日新聞　合売化
70部</t>
        </r>
      </text>
    </comment>
    <comment ref="D44" authorId="5">
      <text>
        <r>
          <rPr>
            <b/>
            <sz val="9"/>
            <rFont val="MS P ゴシック"/>
            <family val="3"/>
          </rPr>
          <t>R5.2
佐賀新聞　唐津南へ該当エリア分40部を移管</t>
        </r>
      </text>
    </comment>
  </commentList>
</comments>
</file>

<file path=xl/sharedStrings.xml><?xml version="1.0" encoding="utf-8"?>
<sst xmlns="http://schemas.openxmlformats.org/spreadsheetml/2006/main" count="844" uniqueCount="213">
  <si>
    <t>広　    　告　    　主</t>
  </si>
  <si>
    <t>折　込　日</t>
  </si>
  <si>
    <t>サイズ</t>
  </si>
  <si>
    <t>地区部数</t>
  </si>
  <si>
    <t>折込数</t>
  </si>
  <si>
    <t>MM　毎日新聞</t>
  </si>
  <si>
    <t>ＡＡ　朝日新聞</t>
  </si>
  <si>
    <t>YY　読売新聞</t>
  </si>
  <si>
    <t>NN　西日本新聞</t>
  </si>
  <si>
    <t>販売店名</t>
  </si>
  <si>
    <t>部   数</t>
  </si>
  <si>
    <t>地区合計</t>
  </si>
  <si>
    <t>大和</t>
  </si>
  <si>
    <t>ﾍﾟｰｼﾞ計</t>
  </si>
  <si>
    <t>広 　　告　 　主</t>
  </si>
  <si>
    <t>総　部　数</t>
  </si>
  <si>
    <t>備　　考</t>
  </si>
  <si>
    <t>市　　　郡</t>
  </si>
  <si>
    <t>合　　　計</t>
  </si>
  <si>
    <t>合　　計</t>
  </si>
  <si>
    <t>備    考</t>
  </si>
  <si>
    <t>販売店名</t>
  </si>
  <si>
    <t>ＮK　日本経済新聞</t>
  </si>
  <si>
    <t>折込総枚数</t>
  </si>
  <si>
    <t>ＳＳ　佐賀新聞</t>
  </si>
  <si>
    <t>佐賀市</t>
  </si>
  <si>
    <t>佐賀東部</t>
  </si>
  <si>
    <t>佐賀南部</t>
  </si>
  <si>
    <t>佐賀北部</t>
  </si>
  <si>
    <t>西与賀</t>
  </si>
  <si>
    <t>金泉*</t>
  </si>
  <si>
    <t>大和西</t>
  </si>
  <si>
    <t>久保田</t>
  </si>
  <si>
    <t>諸富*</t>
  </si>
  <si>
    <t>関屋</t>
  </si>
  <si>
    <t>市の川</t>
  </si>
  <si>
    <t>神埼郡</t>
  </si>
  <si>
    <t>41320</t>
  </si>
  <si>
    <t>神埼</t>
  </si>
  <si>
    <t>三瀬*</t>
  </si>
  <si>
    <t>背振*</t>
  </si>
  <si>
    <t>41340</t>
  </si>
  <si>
    <t>三養基郡</t>
  </si>
  <si>
    <t>基山</t>
  </si>
  <si>
    <t>北茂安*</t>
  </si>
  <si>
    <t>三根</t>
  </si>
  <si>
    <t>41203</t>
  </si>
  <si>
    <t>鳥栖市</t>
  </si>
  <si>
    <t>鳥栖中</t>
  </si>
  <si>
    <t>鳥栖東</t>
  </si>
  <si>
    <t>鳥栖西</t>
  </si>
  <si>
    <t>鳥栖北</t>
  </si>
  <si>
    <t>鳥栖南</t>
  </si>
  <si>
    <t>ＳＳ　佐賀新聞</t>
  </si>
  <si>
    <t>小城</t>
  </si>
  <si>
    <t>牛津</t>
  </si>
  <si>
    <t>三日月</t>
  </si>
  <si>
    <t>牛津*</t>
  </si>
  <si>
    <t>41207</t>
  </si>
  <si>
    <t>鹿島市</t>
  </si>
  <si>
    <t>41440</t>
  </si>
  <si>
    <t>藤津郡</t>
  </si>
  <si>
    <t>嬉野</t>
  </si>
  <si>
    <t>太良*</t>
  </si>
  <si>
    <t>41206</t>
  </si>
  <si>
    <t>武雄市</t>
  </si>
  <si>
    <t>川登*</t>
  </si>
  <si>
    <t>41420</t>
  </si>
  <si>
    <t>杵島郡</t>
  </si>
  <si>
    <t>大町</t>
  </si>
  <si>
    <t>北方</t>
  </si>
  <si>
    <t>江北</t>
  </si>
  <si>
    <t>福富*</t>
  </si>
  <si>
    <t>山内*</t>
  </si>
  <si>
    <t>大町*</t>
  </si>
  <si>
    <t>江北*</t>
  </si>
  <si>
    <t>41204</t>
  </si>
  <si>
    <t>多久市</t>
  </si>
  <si>
    <t>北多久</t>
  </si>
  <si>
    <t>東多久</t>
  </si>
  <si>
    <t>東多久*</t>
  </si>
  <si>
    <t>伊万里西</t>
  </si>
  <si>
    <t>伊万里北</t>
  </si>
  <si>
    <t>久原*</t>
  </si>
  <si>
    <t>東山代*</t>
  </si>
  <si>
    <t>南波多*</t>
  </si>
  <si>
    <t>41400</t>
  </si>
  <si>
    <t>西松浦郡</t>
  </si>
  <si>
    <t>有田</t>
  </si>
  <si>
    <t>西有田*</t>
  </si>
  <si>
    <t>41202</t>
  </si>
  <si>
    <t>唐津市</t>
  </si>
  <si>
    <t>唐津南</t>
  </si>
  <si>
    <t>唐津中</t>
  </si>
  <si>
    <t>唐津西</t>
  </si>
  <si>
    <t>41380</t>
  </si>
  <si>
    <t>東松浦郡</t>
  </si>
  <si>
    <t>浜崎</t>
  </si>
  <si>
    <t>星賀</t>
  </si>
  <si>
    <t>切木*</t>
  </si>
  <si>
    <t>有浦*</t>
  </si>
  <si>
    <t>入野*</t>
  </si>
  <si>
    <t>納所*</t>
  </si>
  <si>
    <t>　佐賀市</t>
  </si>
  <si>
    <t>　神埼郡</t>
  </si>
  <si>
    <t>　三養基郡</t>
  </si>
  <si>
    <t>　鳥栖市</t>
  </si>
  <si>
    <t>　鹿島市</t>
  </si>
  <si>
    <t>　藤津郡</t>
  </si>
  <si>
    <t>　武雄市</t>
  </si>
  <si>
    <t>　杵島郡</t>
  </si>
  <si>
    <t>　伊万里市</t>
  </si>
  <si>
    <t>　多久市</t>
  </si>
  <si>
    <t>　西松浦郡</t>
  </si>
  <si>
    <t>　唐津市</t>
  </si>
  <si>
    <t>　東松浦郡</t>
  </si>
  <si>
    <t>41205</t>
  </si>
  <si>
    <t>伊万里市</t>
  </si>
  <si>
    <t>41201</t>
  </si>
  <si>
    <t>配布数</t>
  </si>
  <si>
    <t>部　 数</t>
  </si>
  <si>
    <t>配布数</t>
  </si>
  <si>
    <t>折　　　込　　　日</t>
  </si>
  <si>
    <t>小　計</t>
  </si>
  <si>
    <t>小城市</t>
  </si>
  <si>
    <t>41208</t>
  </si>
  <si>
    <t>　小城市</t>
  </si>
  <si>
    <t>小　計</t>
  </si>
  <si>
    <r>
      <t>【旧</t>
    </r>
    <r>
      <rPr>
        <b/>
        <sz val="11"/>
        <rFont val="ＭＳ Ｐ明朝"/>
        <family val="1"/>
      </rPr>
      <t>佐賀郡</t>
    </r>
    <r>
      <rPr>
        <sz val="11"/>
        <rFont val="ＭＳ Ｐ明朝"/>
        <family val="1"/>
      </rPr>
      <t>】</t>
    </r>
  </si>
  <si>
    <r>
      <t>【旧</t>
    </r>
    <r>
      <rPr>
        <b/>
        <sz val="11"/>
        <rFont val="ＭＳ Ｐ明朝"/>
        <family val="1"/>
      </rPr>
      <t>神埼郡</t>
    </r>
    <r>
      <rPr>
        <sz val="11"/>
        <rFont val="ＭＳ Ｐ明朝"/>
        <family val="1"/>
      </rPr>
      <t>】</t>
    </r>
  </si>
  <si>
    <t>神埼市</t>
  </si>
  <si>
    <t>　【旧小城郡】</t>
  </si>
  <si>
    <t>嬉野市</t>
  </si>
  <si>
    <t>41209</t>
  </si>
  <si>
    <t>【旧武雄市】</t>
  </si>
  <si>
    <t>【旧杵島郡】</t>
  </si>
  <si>
    <t>　神埼市</t>
  </si>
  <si>
    <t>　嬉野市</t>
  </si>
  <si>
    <t>41210</t>
  </si>
  <si>
    <r>
      <t>【旧</t>
    </r>
    <r>
      <rPr>
        <b/>
        <sz val="11"/>
        <rFont val="ＭＳ Ｐ明朝"/>
        <family val="1"/>
      </rPr>
      <t>佐賀市</t>
    </r>
    <r>
      <rPr>
        <sz val="11"/>
        <rFont val="ＭＳ Ｐ明朝"/>
        <family val="1"/>
      </rPr>
      <t>】</t>
    </r>
  </si>
  <si>
    <t>【旧東松浦郡】</t>
  </si>
  <si>
    <t>【旧唐津市】</t>
  </si>
  <si>
    <t>三根*</t>
  </si>
  <si>
    <t>松浦大川*</t>
  </si>
  <si>
    <t>波多津黒川*</t>
  </si>
  <si>
    <t>武雄東*</t>
  </si>
  <si>
    <t>唐津東</t>
  </si>
  <si>
    <t>吉野ヶ里</t>
  </si>
  <si>
    <t>神崎･千代田</t>
  </si>
  <si>
    <t>武雄</t>
  </si>
  <si>
    <t>浜崎</t>
  </si>
  <si>
    <t>栄城･西部</t>
  </si>
  <si>
    <t>佐賀西部</t>
  </si>
  <si>
    <t>北方*</t>
  </si>
  <si>
    <t>武内若木*</t>
  </si>
  <si>
    <t>鳥栖中</t>
  </si>
  <si>
    <t>星賀*</t>
  </si>
  <si>
    <t>東　唐　津</t>
  </si>
  <si>
    <t>佐賀本庄</t>
  </si>
  <si>
    <t>須古*</t>
  </si>
  <si>
    <t>白石*</t>
  </si>
  <si>
    <t>有明*</t>
  </si>
  <si>
    <t>呼子*</t>
  </si>
  <si>
    <t>鎮西*</t>
  </si>
  <si>
    <t xml:space="preserve">   湊*</t>
  </si>
  <si>
    <t>令和     年     月     日 ( )</t>
  </si>
  <si>
    <t>高串*</t>
  </si>
  <si>
    <t>七山*</t>
  </si>
  <si>
    <t>北茂安･中原</t>
  </si>
  <si>
    <t>嬉野東部*</t>
  </si>
  <si>
    <t>嬉野中央*</t>
  </si>
  <si>
    <t>唐津中央・西唐津</t>
  </si>
  <si>
    <t>佐賀北部AM産</t>
  </si>
  <si>
    <t>中原*</t>
  </si>
  <si>
    <t>北茂安*</t>
  </si>
  <si>
    <t>北多久*</t>
  </si>
  <si>
    <t>佐賀有田*</t>
  </si>
  <si>
    <t>唐津*</t>
  </si>
  <si>
    <t>北山*</t>
  </si>
  <si>
    <t>基山*</t>
  </si>
  <si>
    <t>伊万里西*</t>
  </si>
  <si>
    <t>南唐津※</t>
  </si>
  <si>
    <t>佐賀中央*</t>
  </si>
  <si>
    <t>大和北</t>
  </si>
  <si>
    <t>佐賀北部*</t>
  </si>
  <si>
    <t>高木瀬東*</t>
  </si>
  <si>
    <t>北川副*</t>
  </si>
  <si>
    <t>佐賀中央*</t>
  </si>
  <si>
    <t>東与賀*</t>
  </si>
  <si>
    <t>本庄*</t>
  </si>
  <si>
    <t>川副*</t>
  </si>
  <si>
    <t>千代田*</t>
  </si>
  <si>
    <t>武雄*</t>
  </si>
  <si>
    <t>多久中央*</t>
  </si>
  <si>
    <t>伊万里＊</t>
  </si>
  <si>
    <t>佐賀大和*</t>
  </si>
  <si>
    <t>佐賀東部</t>
  </si>
  <si>
    <t>城南</t>
  </si>
  <si>
    <t>塩田*</t>
  </si>
  <si>
    <t>環状西通り</t>
  </si>
  <si>
    <t>唐津東部・浜崎*</t>
  </si>
  <si>
    <t>鹿島中*</t>
  </si>
  <si>
    <t>鹿島西*</t>
  </si>
  <si>
    <t>鹿島東*</t>
  </si>
  <si>
    <t>伊万里北部＊</t>
  </si>
  <si>
    <t>伊万里西部＊</t>
  </si>
  <si>
    <t>相知・厳木*</t>
  </si>
  <si>
    <t>久保田・嘉瀬</t>
  </si>
  <si>
    <t>（6.4）</t>
  </si>
  <si>
    <t>有明・福富</t>
  </si>
  <si>
    <t>うえすぎ折込広告社</t>
  </si>
  <si>
    <t>ＴＥＬ　0957-25-5222</t>
  </si>
  <si>
    <t>ＦＡＸ　0957-25-5223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</si>
</sst>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&quot;¥&quot;#,##0_);[Red]\(&quot;¥&quot;#,##0\)"/>
    <numFmt numFmtId="190" formatCode="\(\)"/>
    <numFmt numFmtId="191" formatCode="\(aaa\)"/>
    <numFmt numFmtId="192" formatCode="m&quot;月&quot;d&quot;日&quot;;@"/>
    <numFmt numFmtId="193" formatCode="aaa&quot;曜&quot;&quot;日&quot;"/>
    <numFmt numFmtId="194" formatCode="[$-411]ggge&quot;年&quot;m&quot;月&quot;d&quot;日&quot;\(aaa\)"/>
    <numFmt numFmtId="195" formatCode="@\ \ &quot;様&quot;"/>
    <numFmt numFmtId="196" formatCode="gggee&quot;年&quot;m&quot;月&quot;d&quot;日&quot;\(aaa\)"/>
    <numFmt numFmtId="197" formatCode="#,###&quot;枚&quot;"/>
    <numFmt numFmtId="198" formatCode="yyyy&quot;年&quot;m&quot;月&quot;d&quot;日&quot;\(aaa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87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sz val="11"/>
      <color indexed="48"/>
      <name val="ＭＳ Ｐ明朝"/>
      <family val="1"/>
    </font>
    <font>
      <b/>
      <sz val="13"/>
      <color indexed="48"/>
      <name val="ＭＳ Ｐ明朝"/>
      <family val="1"/>
    </font>
    <font>
      <sz val="10"/>
      <color indexed="48"/>
      <name val="ＭＳ Ｐ明朝"/>
      <family val="1"/>
    </font>
    <font>
      <sz val="13"/>
      <name val="ＭＳ Ｐ明朝"/>
      <family val="1"/>
    </font>
    <font>
      <b/>
      <sz val="13"/>
      <name val="ＭＳ Ｐ明朝"/>
      <family val="1"/>
    </font>
    <font>
      <sz val="9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b/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8"/>
      <name val="ＭＳ Ｐ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thin"/>
      <top style="thin"/>
      <bottom style="medium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dashed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 style="hair"/>
      <top style="dashed"/>
      <bottom style="hair"/>
    </border>
    <border>
      <left style="hair"/>
      <right style="medium"/>
      <top>
        <color indexed="63"/>
      </top>
      <bottom style="dashed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36" fillId="0" borderId="0">
      <alignment/>
      <protection/>
    </xf>
    <xf numFmtId="0" fontId="78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0" fillId="0" borderId="0" xfId="0" applyNumberFormat="1" applyFont="1" applyFill="1" applyAlignment="1">
      <alignment horizontal="center" vertical="center"/>
    </xf>
    <xf numFmtId="185" fontId="11" fillId="0" borderId="0" xfId="48" applyNumberFormat="1" applyFont="1" applyFill="1" applyAlignment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13" fillId="0" borderId="0" xfId="48" applyNumberFormat="1" applyFont="1" applyFill="1" applyAlignment="1">
      <alignment vertical="center"/>
    </xf>
    <xf numFmtId="185" fontId="13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6" fillId="0" borderId="10" xfId="0" applyNumberFormat="1" applyFont="1" applyFill="1" applyBorder="1" applyAlignment="1">
      <alignment/>
    </xf>
    <xf numFmtId="185" fontId="16" fillId="0" borderId="11" xfId="0" applyNumberFormat="1" applyFont="1" applyFill="1" applyBorder="1" applyAlignment="1">
      <alignment/>
    </xf>
    <xf numFmtId="185" fontId="15" fillId="0" borderId="12" xfId="0" applyNumberFormat="1" applyFont="1" applyFill="1" applyBorder="1" applyAlignment="1">
      <alignment horizontal="center"/>
    </xf>
    <xf numFmtId="185" fontId="18" fillId="0" borderId="13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 horizontal="left" indent="1"/>
    </xf>
    <xf numFmtId="185" fontId="15" fillId="0" borderId="14" xfId="0" applyNumberFormat="1" applyFont="1" applyFill="1" applyBorder="1" applyAlignment="1">
      <alignment horizontal="center" vertical="center"/>
    </xf>
    <xf numFmtId="185" fontId="15" fillId="0" borderId="15" xfId="0" applyNumberFormat="1" applyFont="1" applyFill="1" applyBorder="1" applyAlignment="1">
      <alignment horizontal="centerContinuous" vertical="center"/>
    </xf>
    <xf numFmtId="185" fontId="0" fillId="33" borderId="16" xfId="48" applyNumberFormat="1" applyFont="1" applyFill="1" applyBorder="1" applyAlignment="1">
      <alignment horizontal="centerContinuous" vertical="center"/>
    </xf>
    <xf numFmtId="0" fontId="15" fillId="0" borderId="15" xfId="0" applyFont="1" applyBorder="1" applyAlignment="1">
      <alignment horizontal="centerContinuous" vertical="center"/>
    </xf>
    <xf numFmtId="38" fontId="0" fillId="0" borderId="16" xfId="48" applyFont="1" applyFill="1" applyBorder="1" applyAlignment="1">
      <alignment horizontal="centerContinuous" vertical="center"/>
    </xf>
    <xf numFmtId="185" fontId="15" fillId="0" borderId="17" xfId="0" applyNumberFormat="1" applyFont="1" applyFill="1" applyBorder="1" applyAlignment="1">
      <alignment horizontal="centerContinuous" vertical="center"/>
    </xf>
    <xf numFmtId="185" fontId="15" fillId="0" borderId="18" xfId="0" applyNumberFormat="1" applyFont="1" applyFill="1" applyBorder="1" applyAlignment="1">
      <alignment horizontal="centerContinuous" vertical="center"/>
    </xf>
    <xf numFmtId="185" fontId="22" fillId="0" borderId="19" xfId="0" applyNumberFormat="1" applyFont="1" applyFill="1" applyBorder="1" applyAlignment="1">
      <alignment horizontal="centerContinuous" vertical="center"/>
    </xf>
    <xf numFmtId="185" fontId="10" fillId="0" borderId="16" xfId="0" applyNumberFormat="1" applyFont="1" applyFill="1" applyBorder="1" applyAlignment="1">
      <alignment horizontal="centerContinuous" vertical="center"/>
    </xf>
    <xf numFmtId="185" fontId="22" fillId="0" borderId="20" xfId="0" applyNumberFormat="1" applyFont="1" applyFill="1" applyBorder="1" applyAlignment="1">
      <alignment horizontal="centerContinuous" vertical="center"/>
    </xf>
    <xf numFmtId="185" fontId="10" fillId="0" borderId="18" xfId="0" applyNumberFormat="1" applyFont="1" applyFill="1" applyBorder="1" applyAlignment="1">
      <alignment horizontal="centerContinuous" vertical="center"/>
    </xf>
    <xf numFmtId="185" fontId="23" fillId="0" borderId="21" xfId="49" applyNumberFormat="1" applyFont="1" applyFill="1" applyBorder="1" applyAlignment="1">
      <alignment horizontal="centerContinuous" vertical="center"/>
    </xf>
    <xf numFmtId="0" fontId="0" fillId="0" borderId="22" xfId="0" applyFont="1" applyBorder="1" applyAlignment="1">
      <alignment horizontal="centerContinuous" vertical="center"/>
    </xf>
    <xf numFmtId="185" fontId="0" fillId="0" borderId="21" xfId="0" applyNumberFormat="1" applyFont="1" applyFill="1" applyBorder="1" applyAlignment="1">
      <alignment/>
    </xf>
    <xf numFmtId="185" fontId="0" fillId="0" borderId="23" xfId="0" applyNumberFormat="1" applyFont="1" applyFill="1" applyBorder="1" applyAlignment="1">
      <alignment/>
    </xf>
    <xf numFmtId="38" fontId="0" fillId="0" borderId="16" xfId="48" applyFont="1" applyFill="1" applyBorder="1" applyAlignment="1">
      <alignment horizontal="centerContinuous" vertical="center"/>
    </xf>
    <xf numFmtId="185" fontId="22" fillId="0" borderId="24" xfId="0" applyNumberFormat="1" applyFont="1" applyFill="1" applyBorder="1" applyAlignment="1">
      <alignment/>
    </xf>
    <xf numFmtId="185" fontId="19" fillId="0" borderId="25" xfId="0" applyNumberFormat="1" applyFont="1" applyFill="1" applyBorder="1" applyAlignment="1">
      <alignment/>
    </xf>
    <xf numFmtId="185" fontId="5" fillId="0" borderId="26" xfId="0" applyNumberFormat="1" applyFont="1" applyFill="1" applyBorder="1" applyAlignment="1">
      <alignment/>
    </xf>
    <xf numFmtId="185" fontId="19" fillId="0" borderId="27" xfId="0" applyNumberFormat="1" applyFont="1" applyFill="1" applyBorder="1" applyAlignment="1">
      <alignment/>
    </xf>
    <xf numFmtId="185" fontId="5" fillId="0" borderId="28" xfId="0" applyNumberFormat="1" applyFont="1" applyFill="1" applyBorder="1" applyAlignment="1">
      <alignment/>
    </xf>
    <xf numFmtId="185" fontId="22" fillId="0" borderId="29" xfId="0" applyNumberFormat="1" applyFont="1" applyFill="1" applyBorder="1" applyAlignment="1">
      <alignment/>
    </xf>
    <xf numFmtId="185" fontId="22" fillId="0" borderId="29" xfId="48" applyNumberFormat="1" applyFont="1" applyFill="1" applyBorder="1" applyAlignment="1">
      <alignment horizontal="left"/>
    </xf>
    <xf numFmtId="185" fontId="22" fillId="0" borderId="30" xfId="0" applyNumberFormat="1" applyFont="1" applyFill="1" applyBorder="1" applyAlignment="1">
      <alignment/>
    </xf>
    <xf numFmtId="185" fontId="19" fillId="0" borderId="31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19" fillId="0" borderId="33" xfId="0" applyNumberFormat="1" applyFont="1" applyFill="1" applyBorder="1" applyAlignment="1">
      <alignment/>
    </xf>
    <xf numFmtId="185" fontId="15" fillId="0" borderId="34" xfId="0" applyNumberFormat="1" applyFont="1" applyFill="1" applyBorder="1" applyAlignment="1">
      <alignment horizontal="center" vertical="center"/>
    </xf>
    <xf numFmtId="185" fontId="15" fillId="0" borderId="35" xfId="0" applyNumberFormat="1" applyFont="1" applyFill="1" applyBorder="1" applyAlignment="1">
      <alignment horizontal="center" vertical="center"/>
    </xf>
    <xf numFmtId="185" fontId="15" fillId="0" borderId="36" xfId="0" applyNumberFormat="1" applyFont="1" applyFill="1" applyBorder="1" applyAlignment="1">
      <alignment horizontal="center" vertical="center"/>
    </xf>
    <xf numFmtId="185" fontId="15" fillId="0" borderId="37" xfId="0" applyNumberFormat="1" applyFont="1" applyFill="1" applyBorder="1" applyAlignment="1">
      <alignment horizontal="center" vertical="center"/>
    </xf>
    <xf numFmtId="185" fontId="21" fillId="0" borderId="22" xfId="0" applyNumberFormat="1" applyFont="1" applyBorder="1" applyAlignment="1">
      <alignment horizontal="center" vertical="center"/>
    </xf>
    <xf numFmtId="186" fontId="0" fillId="0" borderId="0" xfId="0" applyNumberFormat="1" applyFill="1" applyAlignment="1">
      <alignment/>
    </xf>
    <xf numFmtId="186" fontId="15" fillId="0" borderId="0" xfId="0" applyNumberFormat="1" applyFont="1" applyFill="1" applyAlignment="1">
      <alignment/>
    </xf>
    <xf numFmtId="186" fontId="1" fillId="0" borderId="0" xfId="0" applyNumberFormat="1" applyFont="1" applyFill="1" applyBorder="1" applyAlignment="1">
      <alignment/>
    </xf>
    <xf numFmtId="185" fontId="4" fillId="0" borderId="19" xfId="48" applyNumberFormat="1" applyFont="1" applyFill="1" applyBorder="1" applyAlignment="1">
      <alignment horizontal="centerContinuous"/>
    </xf>
    <xf numFmtId="185" fontId="7" fillId="0" borderId="19" xfId="48" applyNumberFormat="1" applyFont="1" applyFill="1" applyBorder="1" applyAlignment="1">
      <alignment horizontal="centerContinuous"/>
    </xf>
    <xf numFmtId="185" fontId="7" fillId="0" borderId="16" xfId="48" applyNumberFormat="1" applyFont="1" applyFill="1" applyBorder="1" applyAlignment="1">
      <alignment horizontal="centerContinuous"/>
    </xf>
    <xf numFmtId="185" fontId="1" fillId="0" borderId="15" xfId="0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"/>
    </xf>
    <xf numFmtId="185" fontId="4" fillId="0" borderId="38" xfId="48" applyNumberFormat="1" applyFont="1" applyFill="1" applyBorder="1" applyAlignment="1">
      <alignment horizontal="centerContinuous"/>
    </xf>
    <xf numFmtId="185" fontId="1" fillId="0" borderId="20" xfId="48" applyNumberFormat="1" applyFont="1" applyFill="1" applyBorder="1" applyAlignment="1">
      <alignment horizontal="centerContinuous"/>
    </xf>
    <xf numFmtId="185" fontId="4" fillId="0" borderId="15" xfId="48" applyNumberFormat="1" applyFont="1" applyFill="1" applyBorder="1" applyAlignment="1">
      <alignment horizontal="centerContinuous"/>
    </xf>
    <xf numFmtId="185" fontId="5" fillId="0" borderId="0" xfId="48" applyNumberFormat="1" applyFont="1" applyFill="1" applyAlignment="1">
      <alignment/>
    </xf>
    <xf numFmtId="185" fontId="0" fillId="0" borderId="0" xfId="48" applyNumberFormat="1" applyFill="1" applyAlignment="1">
      <alignment vertical="center"/>
    </xf>
    <xf numFmtId="185" fontId="0" fillId="0" borderId="0" xfId="48" applyNumberFormat="1" applyFill="1" applyAlignment="1">
      <alignment/>
    </xf>
    <xf numFmtId="185" fontId="21" fillId="0" borderId="39" xfId="48" applyNumberFormat="1" applyFont="1" applyFill="1" applyBorder="1" applyAlignment="1">
      <alignment horizontal="centerContinuous" vertical="center"/>
    </xf>
    <xf numFmtId="185" fontId="21" fillId="0" borderId="21" xfId="48" applyNumberFormat="1" applyFont="1" applyFill="1" applyBorder="1" applyAlignment="1">
      <alignment horizontal="centerContinuous" vertical="center"/>
    </xf>
    <xf numFmtId="185" fontId="21" fillId="0" borderId="40" xfId="48" applyNumberFormat="1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horizontal="centerContinuous" vertical="center"/>
    </xf>
    <xf numFmtId="185" fontId="12" fillId="0" borderId="0" xfId="48" applyNumberFormat="1" applyFont="1" applyFill="1" applyAlignment="1">
      <alignment/>
    </xf>
    <xf numFmtId="185" fontId="6" fillId="0" borderId="0" xfId="48" applyNumberFormat="1" applyFont="1" applyFill="1" applyBorder="1" applyAlignment="1" quotePrefix="1">
      <alignment horizontal="left" vertical="center"/>
    </xf>
    <xf numFmtId="49" fontId="1" fillId="0" borderId="0" xfId="0" applyNumberFormat="1" applyFont="1" applyFill="1" applyAlignment="1">
      <alignment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41" xfId="48" applyNumberFormat="1" applyFont="1" applyFill="1" applyBorder="1" applyAlignment="1">
      <alignment horizontal="center" vertical="center"/>
    </xf>
    <xf numFmtId="38" fontId="1" fillId="0" borderId="35" xfId="48" applyFont="1" applyFill="1" applyBorder="1" applyAlignment="1">
      <alignment horizontal="centerContinuous" vertical="center"/>
    </xf>
    <xf numFmtId="185" fontId="0" fillId="0" borderId="42" xfId="48" applyNumberFormat="1" applyFont="1" applyFill="1" applyBorder="1" applyAlignment="1">
      <alignment horizontal="centerContinuous"/>
    </xf>
    <xf numFmtId="185" fontId="8" fillId="0" borderId="35" xfId="48" applyNumberFormat="1" applyFont="1" applyFill="1" applyBorder="1" applyAlignment="1">
      <alignment horizontal="left"/>
    </xf>
    <xf numFmtId="185" fontId="1" fillId="0" borderId="42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1" fillId="0" borderId="44" xfId="48" applyNumberFormat="1" applyFont="1" applyFill="1" applyBorder="1" applyAlignment="1">
      <alignment/>
    </xf>
    <xf numFmtId="185" fontId="7" fillId="0" borderId="43" xfId="48" applyNumberFormat="1" applyFont="1" applyFill="1" applyBorder="1" applyAlignment="1">
      <alignment/>
    </xf>
    <xf numFmtId="185" fontId="4" fillId="0" borderId="45" xfId="48" applyNumberFormat="1" applyFont="1" applyFill="1" applyBorder="1" applyAlignment="1" quotePrefix="1">
      <alignment vertical="center"/>
    </xf>
    <xf numFmtId="185" fontId="0" fillId="0" borderId="46" xfId="48" applyNumberFormat="1" applyFill="1" applyBorder="1" applyAlignment="1">
      <alignment/>
    </xf>
    <xf numFmtId="185" fontId="1" fillId="0" borderId="19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 vertical="center"/>
    </xf>
    <xf numFmtId="185" fontId="0" fillId="0" borderId="18" xfId="48" applyNumberFormat="1" applyFont="1" applyFill="1" applyBorder="1" applyAlignment="1">
      <alignment horizontal="centerContinuous" vertical="center"/>
    </xf>
    <xf numFmtId="185" fontId="1" fillId="0" borderId="16" xfId="48" applyNumberFormat="1" applyFont="1" applyFill="1" applyBorder="1" applyAlignment="1">
      <alignment horizontal="centerContinuous" vertical="center"/>
    </xf>
    <xf numFmtId="38" fontId="1" fillId="0" borderId="16" xfId="48" applyFont="1" applyFill="1" applyBorder="1" applyAlignment="1">
      <alignment horizontal="centerContinuous" vertical="center"/>
    </xf>
    <xf numFmtId="185" fontId="0" fillId="0" borderId="16" xfId="48" applyNumberFormat="1" applyFont="1" applyFill="1" applyBorder="1" applyAlignment="1">
      <alignment horizontal="centerContinuous"/>
    </xf>
    <xf numFmtId="185" fontId="0" fillId="0" borderId="18" xfId="48" applyNumberFormat="1" applyFont="1" applyFill="1" applyBorder="1" applyAlignment="1">
      <alignment horizontal="centerContinuous"/>
    </xf>
    <xf numFmtId="185" fontId="0" fillId="0" borderId="47" xfId="48" applyNumberFormat="1" applyFont="1" applyFill="1" applyBorder="1" applyAlignment="1">
      <alignment horizontal="center"/>
    </xf>
    <xf numFmtId="185" fontId="0" fillId="0" borderId="48" xfId="48" applyNumberFormat="1" applyFont="1" applyFill="1" applyBorder="1" applyAlignment="1">
      <alignment horizontal="center"/>
    </xf>
    <xf numFmtId="185" fontId="0" fillId="0" borderId="49" xfId="48" applyNumberFormat="1" applyFont="1" applyFill="1" applyBorder="1" applyAlignment="1" quotePrefix="1">
      <alignment horizontal="center"/>
    </xf>
    <xf numFmtId="185" fontId="0" fillId="0" borderId="47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/>
    </xf>
    <xf numFmtId="185" fontId="20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185" fontId="1" fillId="0" borderId="28" xfId="48" applyNumberFormat="1" applyFont="1" applyFill="1" applyBorder="1" applyAlignment="1">
      <alignment/>
    </xf>
    <xf numFmtId="185" fontId="17" fillId="0" borderId="30" xfId="48" applyNumberFormat="1" applyFont="1" applyFill="1" applyBorder="1" applyAlignment="1">
      <alignment horizontal="distributed"/>
    </xf>
    <xf numFmtId="185" fontId="20" fillId="0" borderId="3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17" fillId="0" borderId="34" xfId="48" applyNumberFormat="1" applyFont="1" applyFill="1" applyBorder="1" applyAlignment="1">
      <alignment horizontal="distributed"/>
    </xf>
    <xf numFmtId="185" fontId="20" fillId="0" borderId="53" xfId="48" applyNumberFormat="1" applyFont="1" applyFill="1" applyBorder="1" applyAlignment="1" applyProtection="1">
      <alignment/>
      <protection/>
    </xf>
    <xf numFmtId="185" fontId="1" fillId="0" borderId="54" xfId="48" applyNumberFormat="1" applyFont="1" applyFill="1" applyBorder="1" applyAlignment="1">
      <alignment/>
    </xf>
    <xf numFmtId="185" fontId="20" fillId="0" borderId="53" xfId="48" applyNumberFormat="1" applyFont="1" applyFill="1" applyBorder="1" applyAlignment="1">
      <alignment/>
    </xf>
    <xf numFmtId="185" fontId="17" fillId="0" borderId="34" xfId="48" applyNumberFormat="1" applyFont="1" applyFill="1" applyBorder="1" applyAlignment="1">
      <alignment shrinkToFit="1"/>
    </xf>
    <xf numFmtId="185" fontId="20" fillId="0" borderId="55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20" fillId="0" borderId="13" xfId="48" applyNumberFormat="1" applyFont="1" applyFill="1" applyBorder="1" applyAlignment="1">
      <alignment/>
    </xf>
    <xf numFmtId="185" fontId="1" fillId="0" borderId="23" xfId="48" applyNumberFormat="1" applyFont="1" applyFill="1" applyBorder="1" applyAlignment="1">
      <alignment/>
    </xf>
    <xf numFmtId="185" fontId="20" fillId="0" borderId="56" xfId="48" applyNumberFormat="1" applyFont="1" applyFill="1" applyBorder="1" applyAlignment="1">
      <alignment/>
    </xf>
    <xf numFmtId="185" fontId="6" fillId="0" borderId="0" xfId="48" applyNumberFormat="1" applyFont="1" applyFill="1" applyAlignment="1" quotePrefix="1">
      <alignment horizontal="left" vertical="top"/>
    </xf>
    <xf numFmtId="185" fontId="20" fillId="0" borderId="31" xfId="48" applyNumberFormat="1" applyFont="1" applyFill="1" applyBorder="1" applyAlignment="1" applyProtection="1">
      <alignment/>
      <protection/>
    </xf>
    <xf numFmtId="38" fontId="20" fillId="0" borderId="50" xfId="48" applyFont="1" applyFill="1" applyBorder="1" applyAlignment="1">
      <alignment/>
    </xf>
    <xf numFmtId="185" fontId="29" fillId="0" borderId="30" xfId="48" applyNumberFormat="1" applyFont="1" applyFill="1" applyBorder="1" applyAlignment="1">
      <alignment/>
    </xf>
    <xf numFmtId="185" fontId="27" fillId="0" borderId="31" xfId="48" applyNumberFormat="1" applyFont="1" applyFill="1" applyBorder="1" applyAlignment="1">
      <alignment/>
    </xf>
    <xf numFmtId="185" fontId="28" fillId="0" borderId="52" xfId="48" applyNumberFormat="1" applyFont="1" applyFill="1" applyBorder="1" applyAlignment="1">
      <alignment/>
    </xf>
    <xf numFmtId="185" fontId="29" fillId="0" borderId="30" xfId="48" applyNumberFormat="1" applyFont="1" applyFill="1" applyBorder="1" applyAlignment="1">
      <alignment horizontal="distributed"/>
    </xf>
    <xf numFmtId="185" fontId="20" fillId="0" borderId="57" xfId="48" applyNumberFormat="1" applyFont="1" applyFill="1" applyBorder="1" applyAlignment="1">
      <alignment/>
    </xf>
    <xf numFmtId="38" fontId="17" fillId="0" borderId="30" xfId="48" applyFont="1" applyFill="1" applyBorder="1" applyAlignment="1">
      <alignment horizontal="distributed"/>
    </xf>
    <xf numFmtId="185" fontId="17" fillId="0" borderId="58" xfId="48" applyNumberFormat="1" applyFont="1" applyFill="1" applyBorder="1" applyAlignment="1">
      <alignment horizontal="distributed"/>
    </xf>
    <xf numFmtId="38" fontId="30" fillId="0" borderId="29" xfId="48" applyFont="1" applyFill="1" applyBorder="1" applyAlignment="1">
      <alignment/>
    </xf>
    <xf numFmtId="185" fontId="20" fillId="0" borderId="25" xfId="48" applyNumberFormat="1" applyFont="1" applyFill="1" applyBorder="1" applyAlignment="1">
      <alignment/>
    </xf>
    <xf numFmtId="185" fontId="17" fillId="0" borderId="59" xfId="48" applyNumberFormat="1" applyFont="1" applyFill="1" applyBorder="1" applyAlignment="1">
      <alignment horizontal="distributed"/>
    </xf>
    <xf numFmtId="185" fontId="20" fillId="0" borderId="60" xfId="48" applyNumberFormat="1" applyFont="1" applyFill="1" applyBorder="1" applyAlignment="1" applyProtection="1">
      <alignment/>
      <protection/>
    </xf>
    <xf numFmtId="185" fontId="20" fillId="0" borderId="60" xfId="48" applyNumberFormat="1" applyFont="1" applyFill="1" applyBorder="1" applyAlignment="1">
      <alignment/>
    </xf>
    <xf numFmtId="185" fontId="20" fillId="0" borderId="61" xfId="48" applyNumberFormat="1" applyFont="1" applyFill="1" applyBorder="1" applyAlignment="1">
      <alignment/>
    </xf>
    <xf numFmtId="38" fontId="20" fillId="0" borderId="31" xfId="48" applyFont="1" applyFill="1" applyBorder="1" applyAlignment="1" applyProtection="1">
      <alignment/>
      <protection/>
    </xf>
    <xf numFmtId="185" fontId="20" fillId="0" borderId="50" xfId="48" applyNumberFormat="1" applyFont="1" applyFill="1" applyBorder="1" applyAlignment="1">
      <alignment/>
    </xf>
    <xf numFmtId="185" fontId="30" fillId="0" borderId="34" xfId="48" applyNumberFormat="1" applyFont="1" applyFill="1" applyBorder="1" applyAlignment="1">
      <alignment vertical="top"/>
    </xf>
    <xf numFmtId="185" fontId="17" fillId="0" borderId="34" xfId="48" applyNumberFormat="1" applyFont="1" applyFill="1" applyBorder="1" applyAlignment="1">
      <alignment/>
    </xf>
    <xf numFmtId="185" fontId="20" fillId="0" borderId="53" xfId="48" applyNumberFormat="1" applyFont="1" applyFill="1" applyBorder="1" applyAlignment="1">
      <alignment/>
    </xf>
    <xf numFmtId="185" fontId="20" fillId="0" borderId="0" xfId="48" applyNumberFormat="1" applyFont="1" applyFill="1" applyBorder="1" applyAlignment="1">
      <alignment/>
    </xf>
    <xf numFmtId="185" fontId="20" fillId="0" borderId="62" xfId="48" applyNumberFormat="1" applyFont="1" applyFill="1" applyBorder="1" applyAlignment="1">
      <alignment/>
    </xf>
    <xf numFmtId="185" fontId="20" fillId="0" borderId="63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0" fillId="0" borderId="0" xfId="48" applyNumberFormat="1" applyFill="1" applyBorder="1" applyAlignment="1">
      <alignment/>
    </xf>
    <xf numFmtId="185" fontId="7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 quotePrefix="1">
      <alignment vertical="center"/>
    </xf>
    <xf numFmtId="185" fontId="6" fillId="0" borderId="0" xfId="48" applyNumberFormat="1" applyFont="1" applyFill="1" applyAlignment="1">
      <alignment vertical="top"/>
    </xf>
    <xf numFmtId="185" fontId="0" fillId="0" borderId="65" xfId="48" applyNumberFormat="1" applyFont="1" applyFill="1" applyBorder="1" applyAlignment="1">
      <alignment horizontal="center"/>
    </xf>
    <xf numFmtId="38" fontId="1" fillId="0" borderId="66" xfId="48" applyFont="1" applyFill="1" applyBorder="1" applyAlignment="1">
      <alignment/>
    </xf>
    <xf numFmtId="185" fontId="0" fillId="0" borderId="67" xfId="48" applyNumberFormat="1" applyFont="1" applyFill="1" applyBorder="1" applyAlignment="1">
      <alignment horizontal="center"/>
    </xf>
    <xf numFmtId="185" fontId="0" fillId="0" borderId="68" xfId="48" applyNumberFormat="1" applyFont="1" applyFill="1" applyBorder="1" applyAlignment="1" quotePrefix="1">
      <alignment horizontal="center"/>
    </xf>
    <xf numFmtId="185" fontId="0" fillId="0" borderId="69" xfId="48" applyNumberFormat="1" applyFont="1" applyFill="1" applyBorder="1" applyAlignment="1">
      <alignment horizontal="center"/>
    </xf>
    <xf numFmtId="38" fontId="0" fillId="0" borderId="30" xfId="48" applyFont="1" applyFill="1" applyBorder="1" applyAlignment="1">
      <alignment horizontal="distributed" shrinkToFit="1"/>
    </xf>
    <xf numFmtId="185" fontId="0" fillId="0" borderId="29" xfId="48" applyNumberFormat="1" applyFont="1" applyFill="1" applyBorder="1" applyAlignment="1">
      <alignment horizontal="center"/>
    </xf>
    <xf numFmtId="38" fontId="20" fillId="0" borderId="70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horizontal="center"/>
    </xf>
    <xf numFmtId="38" fontId="20" fillId="0" borderId="25" xfId="48" applyNumberFormat="1" applyFont="1" applyFill="1" applyBorder="1" applyAlignment="1">
      <alignment/>
    </xf>
    <xf numFmtId="185" fontId="20" fillId="0" borderId="31" xfId="48" applyNumberFormat="1" applyFont="1" applyFill="1" applyBorder="1" applyAlignment="1">
      <alignment/>
    </xf>
    <xf numFmtId="38" fontId="20" fillId="0" borderId="60" xfId="48" applyNumberFormat="1" applyFont="1" applyFill="1" applyBorder="1" applyAlignment="1">
      <alignment/>
    </xf>
    <xf numFmtId="38" fontId="30" fillId="0" borderId="29" xfId="48" applyFont="1" applyFill="1" applyBorder="1" applyAlignment="1">
      <alignment vertical="top"/>
    </xf>
    <xf numFmtId="185" fontId="1" fillId="0" borderId="71" xfId="48" applyNumberFormat="1" applyFont="1" applyFill="1" applyBorder="1" applyAlignment="1">
      <alignment/>
    </xf>
    <xf numFmtId="185" fontId="0" fillId="0" borderId="72" xfId="48" applyNumberFormat="1" applyFont="1" applyFill="1" applyBorder="1" applyAlignment="1">
      <alignment horizontal="center"/>
    </xf>
    <xf numFmtId="38" fontId="20" fillId="0" borderId="73" xfId="48" applyNumberFormat="1" applyFont="1" applyFill="1" applyBorder="1" applyAlignment="1">
      <alignment/>
    </xf>
    <xf numFmtId="185" fontId="1" fillId="0" borderId="74" xfId="48" applyNumberFormat="1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"/>
    </xf>
    <xf numFmtId="38" fontId="20" fillId="0" borderId="31" xfId="48" applyNumberFormat="1" applyFont="1" applyFill="1" applyBorder="1" applyAlignment="1">
      <alignment/>
    </xf>
    <xf numFmtId="38" fontId="20" fillId="0" borderId="31" xfId="48" applyNumberFormat="1" applyFont="1" applyFill="1" applyBorder="1" applyAlignment="1">
      <alignment horizontal="centerContinuous"/>
    </xf>
    <xf numFmtId="38" fontId="20" fillId="0" borderId="50" xfId="48" applyNumberFormat="1" applyFont="1" applyFill="1" applyBorder="1" applyAlignment="1">
      <alignment horizontal="centerContinuous"/>
    </xf>
    <xf numFmtId="38" fontId="20" fillId="0" borderId="50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38" fontId="0" fillId="0" borderId="34" xfId="48" applyFont="1" applyFill="1" applyBorder="1" applyAlignment="1">
      <alignment horizontal="distributed"/>
    </xf>
    <xf numFmtId="38" fontId="20" fillId="0" borderId="53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shrinkToFit="1"/>
    </xf>
    <xf numFmtId="185" fontId="0" fillId="0" borderId="76" xfId="48" applyNumberFormat="1" applyFont="1" applyFill="1" applyBorder="1" applyAlignment="1">
      <alignment horizontal="center"/>
    </xf>
    <xf numFmtId="38" fontId="20" fillId="0" borderId="77" xfId="48" applyNumberFormat="1" applyFont="1" applyFill="1" applyBorder="1" applyAlignment="1">
      <alignment/>
    </xf>
    <xf numFmtId="185" fontId="1" fillId="0" borderId="78" xfId="48" applyNumberFormat="1" applyFont="1" applyFill="1" applyBorder="1" applyAlignment="1">
      <alignment/>
    </xf>
    <xf numFmtId="185" fontId="0" fillId="0" borderId="0" xfId="48" applyNumberFormat="1" applyFont="1" applyFill="1" applyBorder="1" applyAlignment="1">
      <alignment horizontal="center"/>
    </xf>
    <xf numFmtId="185" fontId="6" fillId="0" borderId="0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20" fillId="0" borderId="31" xfId="48" applyFont="1" applyFill="1" applyBorder="1" applyAlignment="1">
      <alignment/>
    </xf>
    <xf numFmtId="38" fontId="20" fillId="0" borderId="53" xfId="48" applyFont="1" applyFill="1" applyBorder="1" applyAlignment="1">
      <alignment/>
    </xf>
    <xf numFmtId="185" fontId="21" fillId="0" borderId="79" xfId="48" applyNumberFormat="1" applyFont="1" applyFill="1" applyBorder="1" applyAlignment="1">
      <alignment horizontal="centerContinuous" vertical="center"/>
    </xf>
    <xf numFmtId="185" fontId="1" fillId="0" borderId="22" xfId="48" applyNumberFormat="1" applyFont="1" applyFill="1" applyBorder="1" applyAlignment="1">
      <alignment horizontal="centerContinuous" vertical="center"/>
    </xf>
    <xf numFmtId="185" fontId="0" fillId="0" borderId="47" xfId="48" applyNumberFormat="1" applyFont="1" applyFill="1" applyBorder="1" applyAlignment="1">
      <alignment horizontal="center"/>
    </xf>
    <xf numFmtId="185" fontId="0" fillId="0" borderId="50" xfId="48" applyNumberFormat="1" applyFont="1" applyFill="1" applyBorder="1" applyAlignment="1">
      <alignment/>
    </xf>
    <xf numFmtId="185" fontId="1" fillId="0" borderId="51" xfId="48" applyNumberFormat="1" applyFont="1" applyFill="1" applyBorder="1" applyAlignment="1">
      <alignment/>
    </xf>
    <xf numFmtId="185" fontId="1" fillId="0" borderId="52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/>
    </xf>
    <xf numFmtId="185" fontId="1" fillId="0" borderId="28" xfId="48" applyNumberFormat="1" applyFont="1" applyFill="1" applyBorder="1" applyAlignment="1">
      <alignment/>
    </xf>
    <xf numFmtId="185" fontId="1" fillId="0" borderId="54" xfId="48" applyNumberFormat="1" applyFont="1" applyFill="1" applyBorder="1" applyAlignment="1">
      <alignment/>
    </xf>
    <xf numFmtId="185" fontId="32" fillId="0" borderId="34" xfId="48" applyNumberFormat="1" applyFont="1" applyFill="1" applyBorder="1" applyAlignment="1">
      <alignment/>
    </xf>
    <xf numFmtId="185" fontId="32" fillId="0" borderId="80" xfId="48" applyNumberFormat="1" applyFont="1" applyFill="1" applyBorder="1" applyAlignment="1">
      <alignment/>
    </xf>
    <xf numFmtId="185" fontId="1" fillId="0" borderId="23" xfId="48" applyNumberFormat="1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185" fontId="6" fillId="0" borderId="46" xfId="48" applyNumberFormat="1" applyFont="1" applyFill="1" applyBorder="1" applyAlignment="1">
      <alignment/>
    </xf>
    <xf numFmtId="185" fontId="1" fillId="0" borderId="46" xfId="48" applyNumberFormat="1" applyFont="1" applyFill="1" applyBorder="1" applyAlignment="1">
      <alignment/>
    </xf>
    <xf numFmtId="0" fontId="1" fillId="0" borderId="0" xfId="48" applyNumberFormat="1" applyFont="1" applyFill="1" applyBorder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20" fillId="0" borderId="81" xfId="48" applyNumberFormat="1" applyFont="1" applyFill="1" applyBorder="1" applyAlignment="1">
      <alignment/>
    </xf>
    <xf numFmtId="185" fontId="1" fillId="0" borderId="64" xfId="48" applyNumberFormat="1" applyFont="1" applyFill="1" applyBorder="1" applyAlignment="1">
      <alignment/>
    </xf>
    <xf numFmtId="185" fontId="17" fillId="0" borderId="30" xfId="48" applyNumberFormat="1" applyFont="1" applyFill="1" applyBorder="1" applyAlignment="1">
      <alignment/>
    </xf>
    <xf numFmtId="185" fontId="30" fillId="0" borderId="30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Continuous" shrinkToFit="1"/>
    </xf>
    <xf numFmtId="185" fontId="0" fillId="0" borderId="34" xfId="48" applyNumberFormat="1" applyFont="1" applyFill="1" applyBorder="1" applyAlignment="1">
      <alignment horizontal="distributed"/>
    </xf>
    <xf numFmtId="185" fontId="30" fillId="0" borderId="80" xfId="48" applyNumberFormat="1" applyFont="1" applyFill="1" applyBorder="1" applyAlignment="1">
      <alignment vertical="top"/>
    </xf>
    <xf numFmtId="185" fontId="20" fillId="0" borderId="82" xfId="48" applyNumberFormat="1" applyFont="1" applyFill="1" applyBorder="1" applyAlignment="1" applyProtection="1">
      <alignment/>
      <protection/>
    </xf>
    <xf numFmtId="185" fontId="1" fillId="0" borderId="83" xfId="48" applyNumberFormat="1" applyFont="1" applyFill="1" applyBorder="1" applyAlignment="1">
      <alignment/>
    </xf>
    <xf numFmtId="185" fontId="17" fillId="0" borderId="80" xfId="48" applyNumberFormat="1" applyFont="1" applyFill="1" applyBorder="1" applyAlignment="1">
      <alignment horizontal="distributed"/>
    </xf>
    <xf numFmtId="185" fontId="20" fillId="0" borderId="82" xfId="48" applyNumberFormat="1" applyFont="1" applyFill="1" applyBorder="1" applyAlignment="1">
      <alignment/>
    </xf>
    <xf numFmtId="185" fontId="1" fillId="0" borderId="49" xfId="48" applyNumberFormat="1" applyFont="1" applyFill="1" applyBorder="1" applyAlignment="1">
      <alignment/>
    </xf>
    <xf numFmtId="185" fontId="0" fillId="0" borderId="80" xfId="48" applyNumberFormat="1" applyFont="1" applyFill="1" applyBorder="1" applyAlignment="1">
      <alignment horizontal="distributed"/>
    </xf>
    <xf numFmtId="185" fontId="20" fillId="0" borderId="84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20" fillId="0" borderId="46" xfId="48" applyNumberFormat="1" applyFont="1" applyFill="1" applyBorder="1" applyAlignment="1">
      <alignment/>
    </xf>
    <xf numFmtId="38" fontId="20" fillId="0" borderId="53" xfId="48" applyFont="1" applyFill="1" applyBorder="1" applyAlignment="1" applyProtection="1">
      <alignment/>
      <protection/>
    </xf>
    <xf numFmtId="185" fontId="1" fillId="0" borderId="30" xfId="48" applyNumberFormat="1" applyFont="1" applyFill="1" applyBorder="1" applyAlignment="1">
      <alignment/>
    </xf>
    <xf numFmtId="38" fontId="30" fillId="0" borderId="59" xfId="48" applyFont="1" applyFill="1" applyBorder="1" applyAlignment="1">
      <alignment/>
    </xf>
    <xf numFmtId="38" fontId="20" fillId="0" borderId="62" xfId="48" applyFont="1" applyFill="1" applyBorder="1" applyAlignment="1">
      <alignment/>
    </xf>
    <xf numFmtId="185" fontId="0" fillId="0" borderId="72" xfId="48" applyNumberFormat="1" applyFont="1" applyFill="1" applyBorder="1" applyAlignment="1">
      <alignment horizontal="centerContinuous"/>
    </xf>
    <xf numFmtId="185" fontId="20" fillId="0" borderId="73" xfId="48" applyNumberFormat="1" applyFont="1" applyFill="1" applyBorder="1" applyAlignment="1" applyProtection="1">
      <alignment/>
      <protection/>
    </xf>
    <xf numFmtId="185" fontId="1" fillId="0" borderId="74" xfId="48" applyNumberFormat="1" applyFont="1" applyFill="1" applyBorder="1" applyAlignment="1">
      <alignment/>
    </xf>
    <xf numFmtId="185" fontId="20" fillId="0" borderId="73" xfId="48" applyNumberFormat="1" applyFont="1" applyFill="1" applyBorder="1" applyAlignment="1">
      <alignment/>
    </xf>
    <xf numFmtId="38" fontId="20" fillId="0" borderId="73" xfId="48" applyFont="1" applyFill="1" applyBorder="1" applyAlignment="1">
      <alignment/>
    </xf>
    <xf numFmtId="185" fontId="1" fillId="0" borderId="75" xfId="48" applyNumberFormat="1" applyFont="1" applyFill="1" applyBorder="1" applyAlignment="1">
      <alignment/>
    </xf>
    <xf numFmtId="185" fontId="20" fillId="0" borderId="85" xfId="48" applyNumberFormat="1" applyFont="1" applyFill="1" applyBorder="1" applyAlignment="1">
      <alignment/>
    </xf>
    <xf numFmtId="185" fontId="17" fillId="0" borderId="29" xfId="48" applyNumberFormat="1" applyFont="1" applyFill="1" applyBorder="1" applyAlignment="1">
      <alignment horizontal="distributed"/>
    </xf>
    <xf numFmtId="185" fontId="20" fillId="0" borderId="25" xfId="48" applyNumberFormat="1" applyFont="1" applyFill="1" applyBorder="1" applyAlignment="1" applyProtection="1">
      <alignment/>
      <protection/>
    </xf>
    <xf numFmtId="185" fontId="20" fillId="0" borderId="25" xfId="48" applyNumberFormat="1" applyFont="1" applyFill="1" applyBorder="1" applyAlignment="1">
      <alignment/>
    </xf>
    <xf numFmtId="185" fontId="20" fillId="0" borderId="70" xfId="48" applyNumberFormat="1" applyFont="1" applyFill="1" applyBorder="1" applyAlignment="1">
      <alignment/>
    </xf>
    <xf numFmtId="38" fontId="0" fillId="0" borderId="29" xfId="48" applyFont="1" applyFill="1" applyBorder="1" applyAlignment="1">
      <alignment horizontal="distributed"/>
    </xf>
    <xf numFmtId="38" fontId="20" fillId="0" borderId="25" xfId="48" applyFont="1" applyFill="1" applyBorder="1" applyAlignment="1">
      <alignment/>
    </xf>
    <xf numFmtId="185" fontId="20" fillId="0" borderId="86" xfId="48" applyNumberFormat="1" applyFont="1" applyFill="1" applyBorder="1" applyAlignment="1">
      <alignment/>
    </xf>
    <xf numFmtId="185" fontId="0" fillId="0" borderId="59" xfId="48" applyNumberFormat="1" applyFont="1" applyFill="1" applyBorder="1" applyAlignment="1">
      <alignment horizontal="centerContinuous"/>
    </xf>
    <xf numFmtId="185" fontId="0" fillId="0" borderId="0" xfId="48" applyNumberFormat="1" applyFont="1" applyFill="1" applyAlignment="1">
      <alignment/>
    </xf>
    <xf numFmtId="185" fontId="0" fillId="0" borderId="87" xfId="48" applyNumberFormat="1" applyFont="1" applyFill="1" applyBorder="1" applyAlignment="1">
      <alignment horizontal="center"/>
    </xf>
    <xf numFmtId="185" fontId="30" fillId="0" borderId="30" xfId="48" applyNumberFormat="1" applyFont="1" applyFill="1" applyBorder="1" applyAlignment="1">
      <alignment vertical="top"/>
    </xf>
    <xf numFmtId="185" fontId="17" fillId="0" borderId="88" xfId="48" applyNumberFormat="1" applyFont="1" applyFill="1" applyBorder="1" applyAlignment="1">
      <alignment horizontal="distributed"/>
    </xf>
    <xf numFmtId="185" fontId="1" fillId="0" borderId="38" xfId="48" applyNumberFormat="1" applyFont="1" applyFill="1" applyBorder="1" applyAlignment="1">
      <alignment horizontal="centerContinuous"/>
    </xf>
    <xf numFmtId="185" fontId="4" fillId="0" borderId="20" xfId="48" applyNumberFormat="1" applyFont="1" applyFill="1" applyBorder="1" applyAlignment="1">
      <alignment horizontal="centerContinuous"/>
    </xf>
    <xf numFmtId="185" fontId="6" fillId="0" borderId="0" xfId="48" applyNumberFormat="1" applyFont="1" applyFill="1" applyAlignment="1">
      <alignment/>
    </xf>
    <xf numFmtId="185" fontId="0" fillId="0" borderId="30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centerContinuous" shrinkToFit="1"/>
    </xf>
    <xf numFmtId="38" fontId="0" fillId="0" borderId="30" xfId="48" applyFont="1" applyFill="1" applyBorder="1" applyAlignment="1">
      <alignment horizontal="distributed"/>
    </xf>
    <xf numFmtId="38" fontId="0" fillId="0" borderId="30" xfId="48" applyFont="1" applyFill="1" applyBorder="1" applyAlignment="1">
      <alignment horizontal="centerContinuous" shrinkToFit="1"/>
    </xf>
    <xf numFmtId="185" fontId="0" fillId="0" borderId="58" xfId="48" applyNumberFormat="1" applyFont="1" applyFill="1" applyBorder="1" applyAlignment="1">
      <alignment horizontal="distributed"/>
    </xf>
    <xf numFmtId="185" fontId="20" fillId="0" borderId="89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horizontal="distributed"/>
    </xf>
    <xf numFmtId="185" fontId="31" fillId="0" borderId="30" xfId="48" applyNumberFormat="1" applyFont="1" applyFill="1" applyBorder="1" applyAlignment="1">
      <alignment/>
    </xf>
    <xf numFmtId="185" fontId="28" fillId="0" borderId="52" xfId="48" applyNumberFormat="1" applyFont="1" applyFill="1" applyBorder="1" applyAlignment="1">
      <alignment/>
    </xf>
    <xf numFmtId="38" fontId="0" fillId="0" borderId="29" xfId="48" applyFont="1" applyFill="1" applyBorder="1" applyAlignment="1">
      <alignment/>
    </xf>
    <xf numFmtId="0" fontId="0" fillId="0" borderId="86" xfId="0" applyFill="1" applyBorder="1" applyAlignment="1">
      <alignment/>
    </xf>
    <xf numFmtId="185" fontId="31" fillId="0" borderId="30" xfId="48" applyNumberFormat="1" applyFont="1" applyFill="1" applyBorder="1" applyAlignment="1">
      <alignment vertical="top"/>
    </xf>
    <xf numFmtId="185" fontId="27" fillId="0" borderId="31" xfId="48" applyNumberFormat="1" applyFont="1" applyFill="1" applyBorder="1" applyAlignment="1" applyProtection="1">
      <alignment/>
      <protection/>
    </xf>
    <xf numFmtId="185" fontId="29" fillId="0" borderId="58" xfId="48" applyNumberFormat="1" applyFont="1" applyFill="1" applyBorder="1" applyAlignment="1">
      <alignment/>
    </xf>
    <xf numFmtId="185" fontId="30" fillId="0" borderId="29" xfId="48" applyNumberFormat="1" applyFont="1" applyFill="1" applyBorder="1" applyAlignment="1">
      <alignment/>
    </xf>
    <xf numFmtId="185" fontId="27" fillId="0" borderId="25" xfId="48" applyNumberFormat="1" applyFont="1" applyFill="1" applyBorder="1" applyAlignment="1">
      <alignment/>
    </xf>
    <xf numFmtId="185" fontId="0" fillId="0" borderId="90" xfId="48" applyNumberFormat="1" applyFont="1" applyFill="1" applyBorder="1" applyAlignment="1">
      <alignment horizontal="distributed"/>
    </xf>
    <xf numFmtId="185" fontId="30" fillId="0" borderId="29" xfId="48" applyNumberFormat="1" applyFont="1" applyFill="1" applyBorder="1" applyAlignment="1">
      <alignment vertical="top"/>
    </xf>
    <xf numFmtId="185" fontId="0" fillId="0" borderId="59" xfId="48" applyNumberFormat="1" applyFont="1" applyFill="1" applyBorder="1" applyAlignment="1">
      <alignment horizontal="distributed"/>
    </xf>
    <xf numFmtId="185" fontId="0" fillId="0" borderId="91" xfId="48" applyNumberFormat="1" applyFont="1" applyFill="1" applyBorder="1" applyAlignment="1">
      <alignment horizontal="distributed"/>
    </xf>
    <xf numFmtId="38" fontId="0" fillId="0" borderId="91" xfId="48" applyFont="1" applyFill="1" applyBorder="1" applyAlignment="1">
      <alignment horizontal="distributed"/>
    </xf>
    <xf numFmtId="38" fontId="20" fillId="0" borderId="60" xfId="48" applyFont="1" applyFill="1" applyBorder="1" applyAlignment="1">
      <alignment/>
    </xf>
    <xf numFmtId="185" fontId="1" fillId="0" borderId="92" xfId="48" applyNumberFormat="1" applyFont="1" applyFill="1" applyBorder="1" applyAlignment="1">
      <alignment/>
    </xf>
    <xf numFmtId="185" fontId="1" fillId="0" borderId="93" xfId="48" applyNumberFormat="1" applyFont="1" applyFill="1" applyBorder="1" applyAlignment="1">
      <alignment/>
    </xf>
    <xf numFmtId="185" fontId="0" fillId="0" borderId="52" xfId="48" applyNumberFormat="1" applyFont="1" applyFill="1" applyBorder="1" applyAlignment="1">
      <alignment/>
    </xf>
    <xf numFmtId="185" fontId="0" fillId="0" borderId="94" xfId="48" applyNumberFormat="1" applyFont="1" applyFill="1" applyBorder="1" applyAlignment="1">
      <alignment horizontal="distributed"/>
    </xf>
    <xf numFmtId="185" fontId="20" fillId="0" borderId="86" xfId="48" applyNumberFormat="1" applyFont="1" applyFill="1" applyBorder="1" applyAlignment="1" applyProtection="1">
      <alignment/>
      <protection/>
    </xf>
    <xf numFmtId="185" fontId="0" fillId="0" borderId="66" xfId="48" applyNumberFormat="1" applyFont="1" applyFill="1" applyBorder="1" applyAlignment="1">
      <alignment horizontal="distributed"/>
    </xf>
    <xf numFmtId="185" fontId="20" fillId="0" borderId="57" xfId="48" applyNumberFormat="1" applyFont="1" applyFill="1" applyBorder="1" applyAlignment="1" applyProtection="1">
      <alignment/>
      <protection/>
    </xf>
    <xf numFmtId="185" fontId="0" fillId="0" borderId="95" xfId="48" applyNumberFormat="1" applyFont="1" applyFill="1" applyBorder="1" applyAlignment="1">
      <alignment horizontal="center"/>
    </xf>
    <xf numFmtId="185" fontId="20" fillId="0" borderId="63" xfId="48" applyNumberFormat="1" applyFont="1" applyFill="1" applyBorder="1" applyAlignment="1" applyProtection="1">
      <alignment/>
      <protection/>
    </xf>
    <xf numFmtId="185" fontId="0" fillId="0" borderId="88" xfId="48" applyNumberFormat="1" applyFont="1" applyFill="1" applyBorder="1" applyAlignment="1">
      <alignment horizontal="distributed"/>
    </xf>
    <xf numFmtId="38" fontId="30" fillId="0" borderId="34" xfId="48" applyFont="1" applyFill="1" applyBorder="1" applyAlignment="1">
      <alignment vertical="center"/>
    </xf>
    <xf numFmtId="38" fontId="27" fillId="0" borderId="53" xfId="48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20" fillId="0" borderId="55" xfId="48" applyNumberFormat="1" applyFont="1" applyFill="1" applyBorder="1" applyAlignment="1" applyProtection="1">
      <alignment/>
      <protection/>
    </xf>
    <xf numFmtId="185" fontId="0" fillId="0" borderId="97" xfId="48" applyNumberFormat="1" applyFont="1" applyFill="1" applyBorder="1" applyAlignment="1">
      <alignment/>
    </xf>
    <xf numFmtId="38" fontId="20" fillId="0" borderId="98" xfId="48" applyFont="1" applyFill="1" applyBorder="1" applyAlignment="1">
      <alignment/>
    </xf>
    <xf numFmtId="185" fontId="1" fillId="0" borderId="99" xfId="48" applyNumberFormat="1" applyFont="1" applyFill="1" applyBorder="1" applyAlignment="1">
      <alignment/>
    </xf>
    <xf numFmtId="185" fontId="0" fillId="0" borderId="97" xfId="48" applyNumberFormat="1" applyFont="1" applyFill="1" applyBorder="1" applyAlignment="1">
      <alignment horizontal="distributed"/>
    </xf>
    <xf numFmtId="185" fontId="20" fillId="0" borderId="100" xfId="48" applyNumberFormat="1" applyFont="1" applyFill="1" applyBorder="1" applyAlignment="1">
      <alignment/>
    </xf>
    <xf numFmtId="185" fontId="1" fillId="0" borderId="101" xfId="48" applyNumberFormat="1" applyFont="1" applyFill="1" applyBorder="1" applyAlignment="1">
      <alignment/>
    </xf>
    <xf numFmtId="185" fontId="1" fillId="0" borderId="11" xfId="48" applyNumberFormat="1" applyFont="1" applyFill="1" applyBorder="1" applyAlignment="1">
      <alignment/>
    </xf>
    <xf numFmtId="185" fontId="0" fillId="0" borderId="12" xfId="48" applyNumberFormat="1" applyFont="1" applyFill="1" applyBorder="1" applyAlignment="1">
      <alignment horizontal="center"/>
    </xf>
    <xf numFmtId="185" fontId="0" fillId="0" borderId="0" xfId="48" applyNumberFormat="1" applyFont="1" applyFill="1" applyBorder="1" applyAlignment="1">
      <alignment horizontal="center"/>
    </xf>
    <xf numFmtId="185" fontId="0" fillId="0" borderId="96" xfId="48" applyNumberFormat="1" applyFont="1" applyFill="1" applyBorder="1" applyAlignment="1">
      <alignment horizontal="distributed"/>
    </xf>
    <xf numFmtId="185" fontId="31" fillId="0" borderId="66" xfId="48" applyNumberFormat="1" applyFont="1" applyFill="1" applyBorder="1" applyAlignment="1">
      <alignment/>
    </xf>
    <xf numFmtId="185" fontId="30" fillId="0" borderId="34" xfId="48" applyNumberFormat="1" applyFont="1" applyFill="1" applyBorder="1" applyAlignment="1">
      <alignment/>
    </xf>
    <xf numFmtId="38" fontId="6" fillId="0" borderId="30" xfId="48" applyFont="1" applyFill="1" applyBorder="1" applyAlignment="1">
      <alignment horizontal="distributed"/>
    </xf>
    <xf numFmtId="185" fontId="79" fillId="0" borderId="5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185" fontId="1" fillId="0" borderId="102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center"/>
    </xf>
    <xf numFmtId="185" fontId="20" fillId="0" borderId="86" xfId="48" applyNumberFormat="1" applyFont="1" applyFill="1" applyBorder="1" applyAlignment="1">
      <alignment/>
    </xf>
    <xf numFmtId="38" fontId="0" fillId="0" borderId="30" xfId="48" applyFont="1" applyFill="1" applyBorder="1" applyAlignment="1">
      <alignment horizontal="distributed" shrinkToFit="1"/>
    </xf>
    <xf numFmtId="185" fontId="0" fillId="0" borderId="30" xfId="48" applyNumberFormat="1" applyFont="1" applyFill="1" applyBorder="1" applyAlignment="1">
      <alignment horizontal="distributed"/>
    </xf>
    <xf numFmtId="185" fontId="17" fillId="0" borderId="30" xfId="48" applyNumberFormat="1" applyFont="1" applyFill="1" applyBorder="1" applyAlignment="1">
      <alignment horizontal="center" vertical="center"/>
    </xf>
    <xf numFmtId="185" fontId="0" fillId="0" borderId="0" xfId="48" applyNumberFormat="1" applyFont="1" applyFill="1" applyBorder="1" applyAlignment="1">
      <alignment/>
    </xf>
    <xf numFmtId="38" fontId="1" fillId="0" borderId="28" xfId="48" applyNumberFormat="1" applyFont="1" applyFill="1" applyBorder="1" applyAlignment="1">
      <alignment/>
    </xf>
    <xf numFmtId="185" fontId="0" fillId="0" borderId="34" xfId="48" applyNumberFormat="1" applyFont="1" applyFill="1" applyBorder="1" applyAlignment="1">
      <alignment horizontal="distributed"/>
    </xf>
    <xf numFmtId="185" fontId="0" fillId="0" borderId="30" xfId="48" applyNumberFormat="1" applyFont="1" applyFill="1" applyBorder="1" applyAlignment="1">
      <alignment horizontal="centerContinuous" shrinkToFit="1"/>
    </xf>
    <xf numFmtId="38" fontId="29" fillId="0" borderId="29" xfId="48" applyFont="1" applyFill="1" applyBorder="1" applyAlignment="1">
      <alignment vertical="top"/>
    </xf>
    <xf numFmtId="185" fontId="0" fillId="0" borderId="30" xfId="48" applyNumberFormat="1" applyFont="1" applyFill="1" applyBorder="1" applyAlignment="1">
      <alignment shrinkToFit="1"/>
    </xf>
    <xf numFmtId="185" fontId="0" fillId="0" borderId="59" xfId="48" applyNumberFormat="1" applyFont="1" applyFill="1" applyBorder="1" applyAlignment="1">
      <alignment/>
    </xf>
    <xf numFmtId="185" fontId="80" fillId="0" borderId="30" xfId="48" applyNumberFormat="1" applyFont="1" applyFill="1" applyBorder="1" applyAlignment="1">
      <alignment horizontal="left"/>
    </xf>
    <xf numFmtId="38" fontId="15" fillId="0" borderId="0" xfId="48" applyFont="1" applyFill="1" applyAlignment="1">
      <alignment/>
    </xf>
    <xf numFmtId="38" fontId="17" fillId="0" borderId="30" xfId="48" applyFont="1" applyFill="1" applyBorder="1" applyAlignment="1">
      <alignment/>
    </xf>
    <xf numFmtId="185" fontId="0" fillId="0" borderId="29" xfId="48" applyNumberFormat="1" applyFont="1" applyFill="1" applyBorder="1" applyAlignment="1">
      <alignment horizontal="centerContinuous" shrinkToFit="1"/>
    </xf>
    <xf numFmtId="0" fontId="1" fillId="0" borderId="28" xfId="48" applyNumberFormat="1" applyFont="1" applyFill="1" applyBorder="1" applyAlignment="1">
      <alignment/>
    </xf>
    <xf numFmtId="0" fontId="20" fillId="0" borderId="50" xfId="48" applyNumberFormat="1" applyFont="1" applyFill="1" applyBorder="1" applyAlignment="1">
      <alignment/>
    </xf>
    <xf numFmtId="0" fontId="20" fillId="0" borderId="50" xfId="48" applyNumberFormat="1" applyFont="1" applyFill="1" applyBorder="1" applyAlignment="1">
      <alignment/>
    </xf>
    <xf numFmtId="38" fontId="20" fillId="0" borderId="103" xfId="48" applyFont="1" applyFill="1" applyBorder="1" applyAlignment="1">
      <alignment/>
    </xf>
    <xf numFmtId="185" fontId="1" fillId="0" borderId="104" xfId="48" applyNumberFormat="1" applyFont="1" applyFill="1" applyBorder="1" applyAlignment="1">
      <alignment/>
    </xf>
    <xf numFmtId="0" fontId="20" fillId="0" borderId="0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0" fontId="0" fillId="0" borderId="50" xfId="48" applyNumberFormat="1" applyFont="1" applyFill="1" applyBorder="1" applyAlignment="1">
      <alignment/>
    </xf>
    <xf numFmtId="189" fontId="0" fillId="0" borderId="24" xfId="48" applyNumberFormat="1" applyFont="1" applyFill="1" applyBorder="1" applyAlignment="1">
      <alignment shrinkToFit="1"/>
    </xf>
    <xf numFmtId="185" fontId="20" fillId="0" borderId="69" xfId="48" applyNumberFormat="1" applyFont="1" applyFill="1" applyBorder="1" applyAlignment="1">
      <alignment/>
    </xf>
    <xf numFmtId="185" fontId="1" fillId="0" borderId="68" xfId="48" applyNumberFormat="1" applyFont="1" applyFill="1" applyBorder="1" applyAlignment="1">
      <alignment/>
    </xf>
    <xf numFmtId="185" fontId="0" fillId="0" borderId="30" xfId="48" applyNumberFormat="1" applyFont="1" applyFill="1" applyBorder="1" applyAlignment="1">
      <alignment horizontal="distributed" shrinkToFit="1"/>
    </xf>
    <xf numFmtId="0" fontId="1" fillId="0" borderId="51" xfId="48" applyNumberFormat="1" applyFont="1" applyFill="1" applyBorder="1" applyAlignment="1">
      <alignment/>
    </xf>
    <xf numFmtId="0" fontId="1" fillId="0" borderId="51" xfId="48" applyNumberFormat="1" applyFont="1" applyFill="1" applyBorder="1" applyAlignment="1">
      <alignment/>
    </xf>
    <xf numFmtId="185" fontId="1" fillId="0" borderId="105" xfId="48" applyNumberFormat="1" applyFont="1" applyFill="1" applyBorder="1" applyAlignment="1">
      <alignment/>
    </xf>
    <xf numFmtId="38" fontId="81" fillId="0" borderId="30" xfId="48" applyFont="1" applyFill="1" applyBorder="1" applyAlignment="1">
      <alignment horizontal="distributed"/>
    </xf>
    <xf numFmtId="38" fontId="81" fillId="0" borderId="34" xfId="48" applyFont="1" applyFill="1" applyBorder="1" applyAlignment="1">
      <alignment horizontal="distributed"/>
    </xf>
    <xf numFmtId="0" fontId="0" fillId="0" borderId="0" xfId="48" applyNumberFormat="1" applyFont="1" applyFill="1" applyBorder="1" applyAlignment="1">
      <alignment/>
    </xf>
    <xf numFmtId="38" fontId="82" fillId="0" borderId="30" xfId="48" applyFont="1" applyFill="1" applyBorder="1" applyAlignment="1">
      <alignment horizontal="distributed"/>
    </xf>
    <xf numFmtId="185" fontId="83" fillId="0" borderId="50" xfId="48" applyNumberFormat="1" applyFont="1" applyFill="1" applyBorder="1" applyAlignment="1">
      <alignment/>
    </xf>
    <xf numFmtId="185" fontId="84" fillId="0" borderId="51" xfId="48" applyNumberFormat="1" applyFont="1" applyFill="1" applyBorder="1" applyAlignment="1">
      <alignment/>
    </xf>
    <xf numFmtId="38" fontId="82" fillId="0" borderId="30" xfId="48" applyFont="1" applyFill="1" applyBorder="1" applyAlignment="1">
      <alignment horizontal="centerContinuous" shrinkToFit="1"/>
    </xf>
    <xf numFmtId="185" fontId="82" fillId="0" borderId="0" xfId="48" applyNumberFormat="1" applyFont="1" applyFill="1" applyAlignment="1">
      <alignment/>
    </xf>
    <xf numFmtId="185" fontId="82" fillId="0" borderId="30" xfId="48" applyNumberFormat="1" applyFont="1" applyFill="1" applyBorder="1" applyAlignment="1">
      <alignment horizontal="distributed"/>
    </xf>
    <xf numFmtId="185" fontId="83" fillId="0" borderId="31" xfId="48" applyNumberFormat="1" applyFont="1" applyFill="1" applyBorder="1" applyAlignment="1" applyProtection="1">
      <alignment/>
      <protection/>
    </xf>
    <xf numFmtId="185" fontId="84" fillId="0" borderId="52" xfId="48" applyNumberFormat="1" applyFont="1" applyFill="1" applyBorder="1" applyAlignment="1">
      <alignment/>
    </xf>
    <xf numFmtId="185" fontId="84" fillId="0" borderId="28" xfId="48" applyNumberFormat="1" applyFont="1" applyFill="1" applyBorder="1" applyAlignment="1">
      <alignment/>
    </xf>
    <xf numFmtId="38" fontId="83" fillId="0" borderId="31" xfId="48" applyFont="1" applyFill="1" applyBorder="1" applyAlignment="1">
      <alignment/>
    </xf>
    <xf numFmtId="185" fontId="83" fillId="0" borderId="31" xfId="48" applyNumberFormat="1" applyFont="1" applyFill="1" applyBorder="1" applyAlignment="1">
      <alignment/>
    </xf>
    <xf numFmtId="185" fontId="83" fillId="0" borderId="86" xfId="48" applyNumberFormat="1" applyFont="1" applyFill="1" applyBorder="1" applyAlignment="1">
      <alignment/>
    </xf>
    <xf numFmtId="185" fontId="85" fillId="0" borderId="96" xfId="48" applyNumberFormat="1" applyFont="1" applyFill="1" applyBorder="1" applyAlignment="1">
      <alignment vertical="top"/>
    </xf>
    <xf numFmtId="185" fontId="83" fillId="0" borderId="55" xfId="48" applyNumberFormat="1" applyFont="1" applyFill="1" applyBorder="1" applyAlignment="1" applyProtection="1">
      <alignment/>
      <protection/>
    </xf>
    <xf numFmtId="185" fontId="84" fillId="0" borderId="54" xfId="48" applyNumberFormat="1" applyFont="1" applyFill="1" applyBorder="1" applyAlignment="1">
      <alignment/>
    </xf>
    <xf numFmtId="185" fontId="82" fillId="0" borderId="34" xfId="48" applyNumberFormat="1" applyFont="1" applyFill="1" applyBorder="1" applyAlignment="1">
      <alignment horizontal="distributed"/>
    </xf>
    <xf numFmtId="185" fontId="83" fillId="0" borderId="53" xfId="48" applyNumberFormat="1" applyFont="1" applyFill="1" applyBorder="1" applyAlignment="1">
      <alignment/>
    </xf>
    <xf numFmtId="185" fontId="83" fillId="0" borderId="55" xfId="48" applyNumberFormat="1" applyFont="1" applyFill="1" applyBorder="1" applyAlignment="1">
      <alignment/>
    </xf>
    <xf numFmtId="185" fontId="0" fillId="0" borderId="0" xfId="48" applyNumberFormat="1" applyFont="1" applyFill="1" applyAlignment="1">
      <alignment/>
    </xf>
    <xf numFmtId="185" fontId="1" fillId="0" borderId="35" xfId="48" applyNumberFormat="1" applyFont="1" applyFill="1" applyBorder="1" applyAlignment="1">
      <alignment horizontal="centerContinuous" vertical="center"/>
    </xf>
    <xf numFmtId="38" fontId="0" fillId="0" borderId="30" xfId="48" applyFont="1" applyFill="1" applyBorder="1" applyAlignment="1">
      <alignment shrinkToFit="1"/>
    </xf>
    <xf numFmtId="38" fontId="0" fillId="0" borderId="30" xfId="48" applyFont="1" applyFill="1" applyBorder="1" applyAlignment="1">
      <alignment horizontal="center" shrinkToFit="1"/>
    </xf>
    <xf numFmtId="38" fontId="0" fillId="0" borderId="29" xfId="48" applyFont="1" applyFill="1" applyBorder="1" applyAlignment="1">
      <alignment horizontal="centerContinuous" shrinkToFit="1"/>
    </xf>
    <xf numFmtId="38" fontId="0" fillId="0" borderId="29" xfId="48" applyFont="1" applyFill="1" applyBorder="1" applyAlignment="1">
      <alignment horizontal="distributed"/>
    </xf>
    <xf numFmtId="38" fontId="0" fillId="0" borderId="24" xfId="48" applyFont="1" applyFill="1" applyBorder="1" applyAlignment="1">
      <alignment horizontal="center" shrinkToFit="1"/>
    </xf>
    <xf numFmtId="38" fontId="36" fillId="0" borderId="30" xfId="48" applyFont="1" applyFill="1" applyBorder="1" applyAlignment="1">
      <alignment horizontal="distributed"/>
    </xf>
    <xf numFmtId="0" fontId="36" fillId="0" borderId="50" xfId="48" applyNumberFormat="1" applyFont="1" applyFill="1" applyBorder="1" applyAlignment="1">
      <alignment/>
    </xf>
    <xf numFmtId="185" fontId="37" fillId="0" borderId="51" xfId="48" applyNumberFormat="1" applyFont="1" applyFill="1" applyBorder="1" applyAlignment="1">
      <alignment/>
    </xf>
    <xf numFmtId="185" fontId="24" fillId="0" borderId="30" xfId="48" applyNumberFormat="1" applyFont="1" applyFill="1" applyBorder="1" applyAlignment="1">
      <alignment horizontal="left"/>
    </xf>
    <xf numFmtId="185" fontId="36" fillId="0" borderId="31" xfId="48" applyNumberFormat="1" applyFont="1" applyFill="1" applyBorder="1" applyAlignment="1" applyProtection="1">
      <alignment/>
      <protection/>
    </xf>
    <xf numFmtId="185" fontId="37" fillId="0" borderId="52" xfId="48" applyNumberFormat="1" applyFont="1" applyFill="1" applyBorder="1" applyAlignment="1">
      <alignment/>
    </xf>
    <xf numFmtId="185" fontId="36" fillId="0" borderId="31" xfId="48" applyNumberFormat="1" applyFont="1" applyFill="1" applyBorder="1" applyAlignment="1">
      <alignment/>
    </xf>
    <xf numFmtId="38" fontId="0" fillId="0" borderId="30" xfId="48" applyFont="1" applyFill="1" applyBorder="1" applyAlignment="1">
      <alignment shrinkToFit="1"/>
    </xf>
    <xf numFmtId="185" fontId="0" fillId="0" borderId="86" xfId="48" applyNumberFormat="1" applyFont="1" applyFill="1" applyBorder="1" applyAlignment="1">
      <alignment/>
    </xf>
    <xf numFmtId="38" fontId="20" fillId="0" borderId="86" xfId="48" applyFont="1" applyFill="1" applyBorder="1" applyAlignment="1" applyProtection="1">
      <alignment/>
      <protection/>
    </xf>
    <xf numFmtId="38" fontId="0" fillId="0" borderId="94" xfId="48" applyFont="1" applyFill="1" applyBorder="1" applyAlignment="1">
      <alignment horizontal="distributed"/>
    </xf>
    <xf numFmtId="185" fontId="1" fillId="0" borderId="71" xfId="48" applyNumberFormat="1" applyFont="1" applyFill="1" applyBorder="1" applyAlignment="1">
      <alignment/>
    </xf>
    <xf numFmtId="185" fontId="0" fillId="0" borderId="29" xfId="48" applyNumberFormat="1" applyFont="1" applyFill="1" applyBorder="1" applyAlignment="1">
      <alignment horizontal="centerContinuous" shrinkToFit="1"/>
    </xf>
    <xf numFmtId="185" fontId="0" fillId="0" borderId="0" xfId="0" applyNumberFormat="1" applyFill="1" applyAlignment="1">
      <alignment shrinkToFit="1"/>
    </xf>
    <xf numFmtId="185" fontId="0" fillId="0" borderId="0" xfId="48" applyNumberFormat="1" applyFill="1" applyAlignment="1">
      <alignment shrinkToFit="1"/>
    </xf>
    <xf numFmtId="185" fontId="29" fillId="0" borderId="34" xfId="48" applyNumberFormat="1" applyFont="1" applyFill="1" applyBorder="1" applyAlignment="1">
      <alignment shrinkToFit="1"/>
    </xf>
    <xf numFmtId="185" fontId="0" fillId="0" borderId="12" xfId="48" applyNumberFormat="1" applyFont="1" applyFill="1" applyBorder="1" applyAlignment="1">
      <alignment horizontal="center" shrinkToFit="1"/>
    </xf>
    <xf numFmtId="38" fontId="17" fillId="0" borderId="30" xfId="48" applyFont="1" applyFill="1" applyBorder="1" applyAlignment="1">
      <alignment horizontal="distributed" shrinkToFit="1"/>
    </xf>
    <xf numFmtId="185" fontId="7" fillId="0" borderId="26" xfId="0" applyNumberFormat="1" applyFont="1" applyFill="1" applyBorder="1" applyAlignment="1">
      <alignment shrinkToFit="1"/>
    </xf>
    <xf numFmtId="185" fontId="5" fillId="0" borderId="32" xfId="0" applyNumberFormat="1" applyFont="1" applyFill="1" applyBorder="1" applyAlignment="1">
      <alignment shrinkToFit="1"/>
    </xf>
    <xf numFmtId="185" fontId="7" fillId="0" borderId="32" xfId="0" applyNumberFormat="1" applyFont="1" applyFill="1" applyBorder="1" applyAlignment="1">
      <alignment shrinkToFit="1"/>
    </xf>
    <xf numFmtId="185" fontId="5" fillId="0" borderId="26" xfId="0" applyNumberFormat="1" applyFont="1" applyFill="1" applyBorder="1" applyAlignment="1">
      <alignment shrinkToFit="1"/>
    </xf>
    <xf numFmtId="185" fontId="17" fillId="0" borderId="0" xfId="48" applyNumberFormat="1" applyFont="1" applyFill="1" applyAlignment="1">
      <alignment shrinkToFit="1"/>
    </xf>
    <xf numFmtId="185" fontId="17" fillId="0" borderId="0" xfId="48" applyNumberFormat="1" applyFont="1" applyFill="1" applyAlignment="1" quotePrefix="1">
      <alignment horizontal="left" vertical="top" shrinkToFit="1"/>
    </xf>
    <xf numFmtId="185" fontId="0" fillId="0" borderId="47" xfId="48" applyNumberFormat="1" applyFont="1" applyFill="1" applyBorder="1" applyAlignment="1">
      <alignment horizontal="center" shrinkToFit="1"/>
    </xf>
    <xf numFmtId="185" fontId="17" fillId="0" borderId="30" xfId="48" applyNumberFormat="1" applyFont="1" applyFill="1" applyBorder="1" applyAlignment="1">
      <alignment horizontal="distributed" shrinkToFit="1"/>
    </xf>
    <xf numFmtId="185" fontId="17" fillId="0" borderId="59" xfId="48" applyNumberFormat="1" applyFont="1" applyFill="1" applyBorder="1" applyAlignment="1">
      <alignment horizontal="distributed" shrinkToFit="1"/>
    </xf>
    <xf numFmtId="185" fontId="0" fillId="0" borderId="12" xfId="48" applyNumberFormat="1" applyFont="1" applyFill="1" applyBorder="1" applyAlignment="1">
      <alignment horizontal="center" shrinkToFit="1"/>
    </xf>
    <xf numFmtId="185" fontId="17" fillId="0" borderId="0" xfId="48" applyNumberFormat="1" applyFont="1" applyFill="1" applyBorder="1" applyAlignment="1">
      <alignment horizontal="center" shrinkToFit="1"/>
    </xf>
    <xf numFmtId="185" fontId="4" fillId="0" borderId="0" xfId="48" applyNumberFormat="1" applyFont="1" applyFill="1" applyBorder="1" applyAlignment="1" quotePrefix="1">
      <alignment vertical="center" shrinkToFit="1"/>
    </xf>
    <xf numFmtId="185" fontId="82" fillId="0" borderId="30" xfId="48" applyNumberFormat="1" applyFont="1" applyFill="1" applyBorder="1" applyAlignment="1">
      <alignment horizontal="centerContinuous" shrinkToFit="1"/>
    </xf>
    <xf numFmtId="185" fontId="0" fillId="0" borderId="30" xfId="48" applyNumberFormat="1" applyFont="1" applyFill="1" applyBorder="1" applyAlignment="1">
      <alignment horizontal="center" shrinkToFit="1"/>
    </xf>
    <xf numFmtId="38" fontId="8" fillId="0" borderId="30" xfId="48" applyFont="1" applyFill="1" applyBorder="1" applyAlignment="1">
      <alignment horizontal="distributed" shrinkToFit="1"/>
    </xf>
    <xf numFmtId="38" fontId="82" fillId="0" borderId="30" xfId="48" applyFont="1" applyFill="1" applyBorder="1" applyAlignment="1">
      <alignment shrinkToFit="1"/>
    </xf>
    <xf numFmtId="38" fontId="82" fillId="0" borderId="29" xfId="48" applyFont="1" applyFill="1" applyBorder="1" applyAlignment="1">
      <alignment horizontal="distributed"/>
    </xf>
    <xf numFmtId="185" fontId="82" fillId="0" borderId="30" xfId="48" applyNumberFormat="1" applyFont="1" applyFill="1" applyBorder="1" applyAlignment="1">
      <alignment shrinkToFit="1"/>
    </xf>
    <xf numFmtId="38" fontId="6" fillId="0" borderId="30" xfId="48" applyFont="1" applyFill="1" applyBorder="1" applyAlignment="1">
      <alignment horizontal="distributed" shrinkToFit="1"/>
    </xf>
    <xf numFmtId="185" fontId="17" fillId="0" borderId="30" xfId="48" applyNumberFormat="1" applyFont="1" applyFill="1" applyBorder="1" applyAlignment="1">
      <alignment shrinkToFit="1"/>
    </xf>
    <xf numFmtId="38" fontId="9" fillId="0" borderId="30" xfId="48" applyFont="1" applyFill="1" applyBorder="1" applyAlignment="1">
      <alignment horizontal="distributed"/>
    </xf>
    <xf numFmtId="38" fontId="0" fillId="0" borderId="30" xfId="48" applyFont="1" applyFill="1" applyBorder="1" applyAlignment="1">
      <alignment horizontal="center" shrinkToFit="1"/>
    </xf>
    <xf numFmtId="38" fontId="0" fillId="34" borderId="30" xfId="48" applyFont="1" applyFill="1" applyBorder="1" applyAlignment="1">
      <alignment shrinkToFit="1"/>
    </xf>
    <xf numFmtId="38" fontId="0" fillId="0" borderId="29" xfId="48" applyFont="1" applyFill="1" applyBorder="1" applyAlignment="1">
      <alignment shrinkToFit="1"/>
    </xf>
    <xf numFmtId="38" fontId="0" fillId="7" borderId="30" xfId="48" applyFont="1" applyFill="1" applyBorder="1" applyAlignment="1">
      <alignment horizontal="distributed"/>
    </xf>
    <xf numFmtId="38" fontId="0" fillId="7" borderId="30" xfId="48" applyFont="1" applyFill="1" applyBorder="1" applyAlignment="1">
      <alignment horizontal="distributed" shrinkToFit="1"/>
    </xf>
    <xf numFmtId="38" fontId="0" fillId="7" borderId="29" xfId="48" applyFont="1" applyFill="1" applyBorder="1" applyAlignment="1">
      <alignment horizontal="distributed"/>
    </xf>
    <xf numFmtId="38" fontId="0" fillId="7" borderId="29" xfId="48" applyFont="1" applyFill="1" applyBorder="1" applyAlignment="1">
      <alignment horizontal="distributed"/>
    </xf>
    <xf numFmtId="185" fontId="17" fillId="7" borderId="34" xfId="48" applyNumberFormat="1" applyFont="1" applyFill="1" applyBorder="1" applyAlignment="1">
      <alignment horizontal="distributed"/>
    </xf>
    <xf numFmtId="38" fontId="0" fillId="7" borderId="30" xfId="48" applyFont="1" applyFill="1" applyBorder="1" applyAlignment="1">
      <alignment horizontal="distributed"/>
    </xf>
    <xf numFmtId="185" fontId="21" fillId="33" borderId="0" xfId="48" applyNumberFormat="1" applyFont="1" applyFill="1" applyAlignment="1">
      <alignment/>
    </xf>
    <xf numFmtId="185" fontId="12" fillId="33" borderId="0" xfId="48" applyNumberFormat="1" applyFont="1" applyFill="1" applyAlignment="1">
      <alignment/>
    </xf>
    <xf numFmtId="185" fontId="1" fillId="33" borderId="0" xfId="48" applyNumberFormat="1" applyFont="1" applyFill="1" applyAlignment="1">
      <alignment/>
    </xf>
    <xf numFmtId="185" fontId="0" fillId="33" borderId="0" xfId="48" applyNumberFormat="1" applyFont="1" applyFill="1" applyAlignment="1">
      <alignment/>
    </xf>
    <xf numFmtId="185" fontId="1" fillId="33" borderId="0" xfId="48" applyNumberFormat="1" applyFont="1" applyFill="1" applyAlignment="1">
      <alignment vertical="top"/>
    </xf>
    <xf numFmtId="185" fontId="15" fillId="33" borderId="0" xfId="48" applyNumberFormat="1" applyFont="1" applyFill="1" applyAlignment="1">
      <alignment horizontal="left" vertical="top"/>
    </xf>
    <xf numFmtId="185" fontId="34" fillId="33" borderId="0" xfId="48" applyNumberFormat="1" applyFont="1" applyFill="1" applyAlignment="1">
      <alignment/>
    </xf>
    <xf numFmtId="185" fontId="1" fillId="0" borderId="19" xfId="48" applyNumberFormat="1" applyFont="1" applyFill="1" applyBorder="1" applyAlignment="1">
      <alignment horizontal="center" vertical="center"/>
    </xf>
    <xf numFmtId="185" fontId="1" fillId="0" borderId="16" xfId="48" applyNumberFormat="1" applyFont="1" applyFill="1" applyBorder="1" applyAlignment="1">
      <alignment horizontal="center" vertical="center"/>
    </xf>
    <xf numFmtId="185" fontId="1" fillId="0" borderId="18" xfId="48" applyNumberFormat="1" applyFont="1" applyFill="1" applyBorder="1" applyAlignment="1">
      <alignment horizontal="center" vertical="center"/>
    </xf>
    <xf numFmtId="0" fontId="34" fillId="0" borderId="106" xfId="48" applyNumberFormat="1" applyFont="1" applyFill="1" applyBorder="1" applyAlignment="1">
      <alignment horizontal="center" vertical="center" shrinkToFit="1"/>
    </xf>
    <xf numFmtId="0" fontId="34" fillId="0" borderId="40" xfId="48" applyNumberFormat="1" applyFont="1" applyFill="1" applyBorder="1" applyAlignment="1">
      <alignment horizontal="center" vertical="center" shrinkToFit="1"/>
    </xf>
    <xf numFmtId="0" fontId="34" fillId="0" borderId="22" xfId="48" applyNumberFormat="1" applyFont="1" applyFill="1" applyBorder="1" applyAlignment="1">
      <alignment horizontal="center" vertical="center" shrinkToFit="1"/>
    </xf>
    <xf numFmtId="185" fontId="1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94" fontId="5" fillId="0" borderId="21" xfId="48" applyNumberFormat="1" applyFont="1" applyFill="1" applyBorder="1" applyAlignment="1">
      <alignment horizontal="center" vertical="center"/>
    </xf>
    <xf numFmtId="194" fontId="5" fillId="0" borderId="40" xfId="48" applyNumberFormat="1" applyFont="1" applyFill="1" applyBorder="1" applyAlignment="1">
      <alignment horizontal="center" vertical="center"/>
    </xf>
    <xf numFmtId="194" fontId="5" fillId="0" borderId="22" xfId="48" applyNumberFormat="1" applyFont="1" applyFill="1" applyBorder="1" applyAlignment="1">
      <alignment horizontal="center" vertical="center"/>
    </xf>
    <xf numFmtId="185" fontId="4" fillId="0" borderId="20" xfId="48" applyNumberFormat="1" applyFont="1" applyFill="1" applyBorder="1" applyAlignment="1" quotePrefix="1">
      <alignment horizontal="center"/>
    </xf>
    <xf numFmtId="185" fontId="4" fillId="0" borderId="16" xfId="48" applyNumberFormat="1" applyFont="1" applyFill="1" applyBorder="1" applyAlignment="1" quotePrefix="1">
      <alignment horizontal="center"/>
    </xf>
    <xf numFmtId="185" fontId="4" fillId="0" borderId="15" xfId="48" applyNumberFormat="1" applyFont="1" applyFill="1" applyBorder="1" applyAlignment="1" quotePrefix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5" fontId="34" fillId="0" borderId="106" xfId="48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85" fontId="34" fillId="0" borderId="106" xfId="48" applyNumberFormat="1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185" fontId="22" fillId="0" borderId="20" xfId="0" applyNumberFormat="1" applyFont="1" applyFill="1" applyBorder="1" applyAlignment="1">
      <alignment horizontal="center" vertical="center"/>
    </xf>
    <xf numFmtId="185" fontId="22" fillId="0" borderId="16" xfId="0" applyNumberFormat="1" applyFont="1" applyFill="1" applyBorder="1" applyAlignment="1">
      <alignment horizontal="center" vertical="center"/>
    </xf>
    <xf numFmtId="185" fontId="22" fillId="0" borderId="15" xfId="0" applyNumberFormat="1" applyFont="1" applyFill="1" applyBorder="1" applyAlignment="1">
      <alignment horizontal="center" vertical="center"/>
    </xf>
    <xf numFmtId="194" fontId="21" fillId="0" borderId="21" xfId="0" applyNumberFormat="1" applyFont="1" applyBorder="1" applyAlignment="1">
      <alignment horizontal="center" vertical="center"/>
    </xf>
    <xf numFmtId="194" fontId="21" fillId="0" borderId="40" xfId="0" applyNumberFormat="1" applyFont="1" applyBorder="1" applyAlignment="1">
      <alignment horizontal="center" vertical="center"/>
    </xf>
    <xf numFmtId="194" fontId="21" fillId="0" borderId="22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zoomScaleSheetLayoutView="75" workbookViewId="0" topLeftCell="A1">
      <selection activeCell="H24" sqref="H24"/>
    </sheetView>
  </sheetViews>
  <sheetFormatPr defaultColWidth="9.00390625" defaultRowHeight="13.5"/>
  <cols>
    <col min="1" max="1" width="9.125" style="61" customWidth="1"/>
    <col min="2" max="2" width="7.375" style="61" customWidth="1"/>
    <col min="3" max="3" width="7.625" style="61" customWidth="1"/>
    <col min="4" max="4" width="9.125" style="61" customWidth="1"/>
    <col min="5" max="5" width="7.375" style="61" customWidth="1"/>
    <col min="6" max="6" width="7.625" style="61" customWidth="1"/>
    <col min="7" max="7" width="9.125" style="61" customWidth="1"/>
    <col min="8" max="8" width="7.375" style="61" customWidth="1"/>
    <col min="9" max="9" width="7.625" style="61" customWidth="1"/>
    <col min="10" max="10" width="9.125" style="61" customWidth="1"/>
    <col min="11" max="11" width="7.375" style="61" customWidth="1"/>
    <col min="12" max="12" width="7.625" style="61" customWidth="1"/>
    <col min="13" max="13" width="9.125" style="61" customWidth="1"/>
    <col min="14" max="14" width="7.375" style="61" customWidth="1"/>
    <col min="15" max="15" width="7.625" style="61" customWidth="1"/>
    <col min="16" max="16" width="9.125" style="61" customWidth="1"/>
    <col min="17" max="17" width="7.375" style="61" customWidth="1"/>
    <col min="18" max="18" width="7.625" style="61" customWidth="1"/>
    <col min="19" max="19" width="1.75390625" style="61" customWidth="1"/>
    <col min="20" max="16384" width="9.00390625" style="61" customWidth="1"/>
  </cols>
  <sheetData>
    <row r="1" spans="1:18" ht="16.5" customHeight="1">
      <c r="A1" s="51" t="s">
        <v>0</v>
      </c>
      <c r="B1" s="52"/>
      <c r="C1" s="53"/>
      <c r="D1" s="54"/>
      <c r="E1" s="53"/>
      <c r="F1" s="417" t="s">
        <v>1</v>
      </c>
      <c r="G1" s="418"/>
      <c r="H1" s="418"/>
      <c r="I1" s="419"/>
      <c r="J1" s="55" t="s">
        <v>2</v>
      </c>
      <c r="K1" s="56" t="s">
        <v>23</v>
      </c>
      <c r="L1" s="235"/>
      <c r="M1" s="236"/>
      <c r="N1" s="410" t="s">
        <v>20</v>
      </c>
      <c r="O1" s="411"/>
      <c r="P1" s="59"/>
      <c r="Q1" s="1"/>
      <c r="R1" s="60"/>
    </row>
    <row r="2" spans="1:18" ht="34.5" customHeight="1" thickBot="1">
      <c r="A2" s="407"/>
      <c r="B2" s="408"/>
      <c r="C2" s="408"/>
      <c r="D2" s="408"/>
      <c r="E2" s="409"/>
      <c r="F2" s="414" t="s">
        <v>165</v>
      </c>
      <c r="G2" s="415"/>
      <c r="H2" s="415"/>
      <c r="I2" s="416"/>
      <c r="J2" s="178"/>
      <c r="K2" s="63">
        <f>M4+'鳥栖市・小城市・鹿島市・嬉野市・藤津郡・武雄市・杵島郡'!M4+'多久市・伊万里市・西松浦郡・唐津市・東松浦郡'!M4</f>
        <v>0</v>
      </c>
      <c r="L2" s="64"/>
      <c r="M2" s="65"/>
      <c r="N2" s="412"/>
      <c r="O2" s="413"/>
      <c r="P2" s="397" t="s">
        <v>210</v>
      </c>
      <c r="Q2" s="398"/>
      <c r="R2" s="398"/>
    </row>
    <row r="3" spans="7:18" ht="15" customHeight="1" thickBot="1">
      <c r="G3" s="237"/>
      <c r="M3" s="67"/>
      <c r="N3" s="1"/>
      <c r="O3" s="1"/>
      <c r="P3" s="399" t="s">
        <v>211</v>
      </c>
      <c r="Q3" s="400"/>
      <c r="R3" s="400"/>
    </row>
    <row r="4" spans="1:18" ht="18" customHeight="1" thickBot="1">
      <c r="A4" s="68" t="s">
        <v>208</v>
      </c>
      <c r="B4" s="69"/>
      <c r="C4" s="70" t="s">
        <v>118</v>
      </c>
      <c r="D4" s="343" t="s">
        <v>25</v>
      </c>
      <c r="E4" s="72"/>
      <c r="F4" s="73" t="s">
        <v>3</v>
      </c>
      <c r="G4" s="74">
        <f>B47+E47+H47+K47+N47+Q47</f>
        <v>58245</v>
      </c>
      <c r="H4" s="75" t="s">
        <v>4</v>
      </c>
      <c r="I4" s="76">
        <f>C47+F47+I47+L47+O47+R47</f>
        <v>0</v>
      </c>
      <c r="J4" s="1"/>
      <c r="L4" s="77" t="s">
        <v>13</v>
      </c>
      <c r="M4" s="78">
        <f>I4+I49+I59+I68</f>
        <v>0</v>
      </c>
      <c r="N4" s="1"/>
      <c r="O4" s="1"/>
      <c r="P4" s="401" t="s">
        <v>212</v>
      </c>
      <c r="Q4" s="402"/>
      <c r="R4" s="402"/>
    </row>
    <row r="5" ht="5.25" customHeight="1" thickBot="1"/>
    <row r="6" spans="1:18" ht="17.25" customHeight="1">
      <c r="A6" s="80" t="s">
        <v>5</v>
      </c>
      <c r="B6" s="81"/>
      <c r="C6" s="82"/>
      <c r="D6" s="83" t="s">
        <v>6</v>
      </c>
      <c r="E6" s="84"/>
      <c r="F6" s="85"/>
      <c r="G6" s="86" t="s">
        <v>7</v>
      </c>
      <c r="H6" s="81"/>
      <c r="I6" s="82"/>
      <c r="J6" s="83" t="s">
        <v>8</v>
      </c>
      <c r="K6" s="84"/>
      <c r="L6" s="85"/>
      <c r="M6" s="86" t="s">
        <v>24</v>
      </c>
      <c r="N6" s="81"/>
      <c r="O6" s="82"/>
      <c r="P6" s="87" t="s">
        <v>22</v>
      </c>
      <c r="Q6" s="88"/>
      <c r="R6" s="89"/>
    </row>
    <row r="7" spans="1:18" ht="14.25" customHeight="1">
      <c r="A7" s="90" t="s">
        <v>9</v>
      </c>
      <c r="B7" s="91" t="s">
        <v>10</v>
      </c>
      <c r="C7" s="92" t="s">
        <v>119</v>
      </c>
      <c r="D7" s="90" t="s">
        <v>9</v>
      </c>
      <c r="E7" s="91" t="s">
        <v>10</v>
      </c>
      <c r="F7" s="92" t="s">
        <v>119</v>
      </c>
      <c r="G7" s="93" t="s">
        <v>9</v>
      </c>
      <c r="H7" s="91" t="s">
        <v>10</v>
      </c>
      <c r="I7" s="92" t="s">
        <v>119</v>
      </c>
      <c r="J7" s="93" t="s">
        <v>9</v>
      </c>
      <c r="K7" s="91" t="s">
        <v>10</v>
      </c>
      <c r="L7" s="92" t="s">
        <v>119</v>
      </c>
      <c r="M7" s="93" t="s">
        <v>9</v>
      </c>
      <c r="N7" s="91" t="s">
        <v>10</v>
      </c>
      <c r="O7" s="92" t="s">
        <v>119</v>
      </c>
      <c r="P7" s="93" t="s">
        <v>9</v>
      </c>
      <c r="Q7" s="140" t="s">
        <v>10</v>
      </c>
      <c r="R7" s="92" t="s">
        <v>119</v>
      </c>
    </row>
    <row r="8" spans="1:18" ht="17.25" customHeight="1">
      <c r="A8" s="238" t="s">
        <v>139</v>
      </c>
      <c r="B8" s="142"/>
      <c r="C8" s="143"/>
      <c r="D8" s="238" t="s">
        <v>139</v>
      </c>
      <c r="E8" s="142"/>
      <c r="F8" s="143"/>
      <c r="G8" s="238" t="s">
        <v>139</v>
      </c>
      <c r="H8" s="142"/>
      <c r="I8" s="143"/>
      <c r="J8" s="238" t="s">
        <v>139</v>
      </c>
      <c r="K8" s="142"/>
      <c r="L8" s="143"/>
      <c r="M8" s="238" t="s">
        <v>139</v>
      </c>
      <c r="N8" s="142"/>
      <c r="O8" s="143"/>
      <c r="P8" s="238" t="s">
        <v>139</v>
      </c>
      <c r="Q8" s="144"/>
      <c r="R8" s="143"/>
    </row>
    <row r="9" spans="1:18" ht="17.25" customHeight="1">
      <c r="A9" s="385" t="s">
        <v>182</v>
      </c>
      <c r="B9" s="128">
        <v>485</v>
      </c>
      <c r="C9" s="185"/>
      <c r="D9" s="366" t="s">
        <v>182</v>
      </c>
      <c r="E9" s="128">
        <v>1830</v>
      </c>
      <c r="F9" s="182"/>
      <c r="G9" s="286" t="s">
        <v>151</v>
      </c>
      <c r="H9" s="128">
        <v>1420</v>
      </c>
      <c r="I9" s="182"/>
      <c r="J9" s="94" t="s">
        <v>158</v>
      </c>
      <c r="K9" s="128">
        <v>255</v>
      </c>
      <c r="L9" s="185"/>
      <c r="M9" s="94" t="s">
        <v>197</v>
      </c>
      <c r="N9" s="128">
        <v>1765</v>
      </c>
      <c r="O9" s="182"/>
      <c r="P9" s="298"/>
      <c r="Q9" s="128"/>
      <c r="R9" s="182"/>
    </row>
    <row r="10" spans="1:18" ht="17.25" customHeight="1">
      <c r="A10" s="145"/>
      <c r="B10" s="128"/>
      <c r="C10" s="185"/>
      <c r="D10" s="145"/>
      <c r="E10" s="128"/>
      <c r="F10" s="185"/>
      <c r="G10" s="94" t="s">
        <v>26</v>
      </c>
      <c r="H10" s="128">
        <v>360</v>
      </c>
      <c r="I10" s="185"/>
      <c r="J10" s="94"/>
      <c r="K10" s="128"/>
      <c r="L10" s="185"/>
      <c r="M10" s="356" t="s">
        <v>199</v>
      </c>
      <c r="N10" s="128">
        <v>3985</v>
      </c>
      <c r="O10" s="185"/>
      <c r="P10" s="366"/>
      <c r="Q10" s="128"/>
      <c r="R10" s="185"/>
    </row>
    <row r="11" spans="1:18" ht="17.25" customHeight="1">
      <c r="A11" s="145"/>
      <c r="B11" s="128"/>
      <c r="C11" s="185"/>
      <c r="D11" s="145"/>
      <c r="E11" s="128"/>
      <c r="F11" s="185"/>
      <c r="G11" s="94" t="s">
        <v>27</v>
      </c>
      <c r="H11" s="128">
        <v>1440</v>
      </c>
      <c r="I11" s="185"/>
      <c r="J11" s="94"/>
      <c r="K11" s="128"/>
      <c r="L11" s="185"/>
      <c r="M11" s="366" t="s">
        <v>184</v>
      </c>
      <c r="N11" s="128">
        <v>2910</v>
      </c>
      <c r="O11" s="185"/>
      <c r="P11" s="366"/>
      <c r="Q11" s="243"/>
      <c r="R11" s="185"/>
    </row>
    <row r="12" spans="1:18" ht="17.25" customHeight="1">
      <c r="A12" s="199"/>
      <c r="B12" s="128"/>
      <c r="C12" s="185"/>
      <c r="D12" s="145"/>
      <c r="E12" s="128"/>
      <c r="F12" s="185"/>
      <c r="G12" s="94" t="s">
        <v>28</v>
      </c>
      <c r="H12" s="128">
        <v>1300</v>
      </c>
      <c r="I12" s="185"/>
      <c r="J12" s="94"/>
      <c r="K12" s="128"/>
      <c r="L12" s="185"/>
      <c r="M12" s="366" t="s">
        <v>187</v>
      </c>
      <c r="N12" s="128">
        <v>5415</v>
      </c>
      <c r="O12" s="185"/>
      <c r="P12" s="227"/>
      <c r="Q12" s="118"/>
      <c r="R12" s="185"/>
    </row>
    <row r="13" spans="1:18" ht="17.25" customHeight="1">
      <c r="A13" s="145"/>
      <c r="B13" s="128"/>
      <c r="C13" s="185"/>
      <c r="D13" s="145"/>
      <c r="E13" s="128"/>
      <c r="F13" s="185"/>
      <c r="G13" s="94"/>
      <c r="H13" s="128"/>
      <c r="I13" s="185"/>
      <c r="J13" s="94"/>
      <c r="K13" s="308"/>
      <c r="L13" s="306"/>
      <c r="M13" s="366" t="s">
        <v>185</v>
      </c>
      <c r="N13" s="128">
        <v>3795</v>
      </c>
      <c r="O13" s="185"/>
      <c r="P13" s="381"/>
      <c r="Q13" s="118"/>
      <c r="R13" s="185"/>
    </row>
    <row r="14" spans="1:18" ht="17.25" customHeight="1">
      <c r="A14" s="145"/>
      <c r="B14" s="128"/>
      <c r="C14" s="185"/>
      <c r="D14" s="145"/>
      <c r="E14" s="128"/>
      <c r="F14" s="185"/>
      <c r="G14" s="242"/>
      <c r="H14" s="99"/>
      <c r="I14" s="183"/>
      <c r="J14" s="94"/>
      <c r="K14" s="99"/>
      <c r="L14" s="183"/>
      <c r="M14" s="392" t="s">
        <v>186</v>
      </c>
      <c r="N14" s="128">
        <v>3735</v>
      </c>
      <c r="O14" s="185"/>
      <c r="P14" s="381"/>
      <c r="Q14" s="118"/>
      <c r="R14" s="185"/>
    </row>
    <row r="15" spans="1:18" ht="17.25" customHeight="1">
      <c r="A15" s="184"/>
      <c r="B15" s="99"/>
      <c r="C15" s="183"/>
      <c r="D15" s="184"/>
      <c r="E15" s="128"/>
      <c r="F15" s="185"/>
      <c r="G15" s="242"/>
      <c r="H15" s="99"/>
      <c r="I15" s="183"/>
      <c r="J15" s="244"/>
      <c r="K15" s="229"/>
      <c r="L15" s="183"/>
      <c r="M15" s="366" t="s">
        <v>196</v>
      </c>
      <c r="N15" s="128">
        <v>2445</v>
      </c>
      <c r="O15" s="185"/>
      <c r="P15" s="389"/>
      <c r="Q15" s="118"/>
      <c r="R15" s="185"/>
    </row>
    <row r="16" spans="1:18" ht="17.25" customHeight="1">
      <c r="A16" s="245"/>
      <c r="B16" s="115"/>
      <c r="C16" s="183"/>
      <c r="D16" s="184"/>
      <c r="E16" s="99"/>
      <c r="F16" s="183"/>
      <c r="G16" s="184"/>
      <c r="H16" s="99"/>
      <c r="I16" s="183"/>
      <c r="J16" s="247"/>
      <c r="K16" s="248"/>
      <c r="L16" s="183"/>
      <c r="M16" s="292" t="s">
        <v>30</v>
      </c>
      <c r="N16" s="128">
        <v>1700</v>
      </c>
      <c r="O16" s="185"/>
      <c r="P16" s="381"/>
      <c r="Q16" s="118"/>
      <c r="R16" s="183"/>
    </row>
    <row r="17" spans="1:18" ht="17.25" customHeight="1">
      <c r="A17" s="249"/>
      <c r="B17" s="115"/>
      <c r="C17" s="246"/>
      <c r="D17" s="242"/>
      <c r="E17" s="99"/>
      <c r="F17" s="183"/>
      <c r="G17" s="242"/>
      <c r="H17" s="99"/>
      <c r="I17" s="183"/>
      <c r="J17" s="184"/>
      <c r="K17" s="118"/>
      <c r="L17" s="183"/>
      <c r="M17" s="94" t="s">
        <v>152</v>
      </c>
      <c r="N17" s="128">
        <v>6650</v>
      </c>
      <c r="O17" s="185"/>
      <c r="P17" s="239"/>
      <c r="Q17" s="128"/>
      <c r="R17" s="183"/>
    </row>
    <row r="18" spans="1:18" ht="17.25" customHeight="1">
      <c r="A18" s="245"/>
      <c r="B18" s="250"/>
      <c r="C18" s="246"/>
      <c r="D18" s="242"/>
      <c r="E18" s="99"/>
      <c r="F18" s="183"/>
      <c r="G18" s="251"/>
      <c r="H18" s="115"/>
      <c r="I18" s="246"/>
      <c r="J18" s="247"/>
      <c r="K18" s="248"/>
      <c r="L18" s="183"/>
      <c r="M18" s="94" t="s">
        <v>29</v>
      </c>
      <c r="N18" s="128">
        <v>1500</v>
      </c>
      <c r="O18" s="185"/>
      <c r="P18" s="184"/>
      <c r="Q18" s="118"/>
      <c r="R18" s="183"/>
    </row>
    <row r="19" spans="1:18" ht="17.25" customHeight="1">
      <c r="A19" s="245"/>
      <c r="B19" s="115"/>
      <c r="C19" s="183"/>
      <c r="D19" s="184"/>
      <c r="E19" s="99"/>
      <c r="F19" s="183"/>
      <c r="G19" s="184"/>
      <c r="H19" s="99"/>
      <c r="I19" s="183"/>
      <c r="J19" s="247"/>
      <c r="K19" s="248"/>
      <c r="L19" s="183"/>
      <c r="M19" s="391" t="s">
        <v>188</v>
      </c>
      <c r="N19" s="128">
        <v>0</v>
      </c>
      <c r="O19" s="185"/>
      <c r="P19" s="300"/>
      <c r="Q19" s="118"/>
      <c r="R19" s="183"/>
    </row>
    <row r="20" spans="1:18" ht="17.25" customHeight="1">
      <c r="A20" s="249"/>
      <c r="B20" s="115"/>
      <c r="C20" s="246"/>
      <c r="D20" s="242"/>
      <c r="E20" s="99"/>
      <c r="F20" s="183"/>
      <c r="G20" s="242"/>
      <c r="H20" s="99"/>
      <c r="I20" s="183"/>
      <c r="J20" s="184"/>
      <c r="K20" s="118"/>
      <c r="L20" s="183"/>
      <c r="M20" s="227" t="s">
        <v>189</v>
      </c>
      <c r="N20" s="128">
        <v>1745</v>
      </c>
      <c r="O20" s="185"/>
      <c r="P20" s="300"/>
      <c r="Q20" s="118"/>
      <c r="R20" s="183"/>
    </row>
    <row r="21" spans="1:18" ht="17.25" customHeight="1">
      <c r="A21" s="245"/>
      <c r="B21" s="250"/>
      <c r="C21" s="246"/>
      <c r="D21" s="242"/>
      <c r="E21" s="99"/>
      <c r="F21" s="183"/>
      <c r="G21" s="251"/>
      <c r="H21" s="115"/>
      <c r="I21" s="246"/>
      <c r="J21" s="247"/>
      <c r="K21" s="248"/>
      <c r="L21" s="183"/>
      <c r="M21" s="394" t="s">
        <v>190</v>
      </c>
      <c r="N21" s="128">
        <v>4675</v>
      </c>
      <c r="O21" s="185"/>
      <c r="P21" s="300"/>
      <c r="Q21" s="118"/>
      <c r="R21" s="183"/>
    </row>
    <row r="22" spans="1:18" ht="17.25" customHeight="1">
      <c r="A22" s="184"/>
      <c r="B22" s="99"/>
      <c r="C22" s="183"/>
      <c r="D22" s="242"/>
      <c r="E22" s="99"/>
      <c r="F22" s="183"/>
      <c r="G22" s="251"/>
      <c r="H22" s="115"/>
      <c r="I22" s="246"/>
      <c r="J22" s="184"/>
      <c r="K22" s="118"/>
      <c r="L22" s="183"/>
      <c r="M22" s="347"/>
      <c r="N22" s="128"/>
      <c r="O22" s="185"/>
      <c r="P22" s="300"/>
      <c r="Q22" s="118"/>
      <c r="R22" s="183"/>
    </row>
    <row r="23" spans="1:18" ht="17.25" customHeight="1">
      <c r="A23" s="184"/>
      <c r="B23" s="99"/>
      <c r="C23" s="183"/>
      <c r="D23" s="242"/>
      <c r="E23" s="99"/>
      <c r="F23" s="183"/>
      <c r="G23" s="251"/>
      <c r="H23" s="115"/>
      <c r="I23" s="246"/>
      <c r="J23" s="184"/>
      <c r="K23" s="118"/>
      <c r="L23" s="183"/>
      <c r="M23" s="347"/>
      <c r="N23" s="128"/>
      <c r="O23" s="185"/>
      <c r="P23" s="300"/>
      <c r="Q23" s="118"/>
      <c r="R23" s="246"/>
    </row>
    <row r="24" spans="1:18" ht="17.25" customHeight="1">
      <c r="A24" s="184"/>
      <c r="B24" s="99"/>
      <c r="C24" s="183"/>
      <c r="D24" s="242"/>
      <c r="E24" s="99"/>
      <c r="F24" s="183"/>
      <c r="G24" s="251"/>
      <c r="H24" s="115"/>
      <c r="I24" s="246"/>
      <c r="J24" s="242"/>
      <c r="K24" s="99"/>
      <c r="L24" s="183"/>
      <c r="M24" s="251"/>
      <c r="N24" s="115"/>
      <c r="O24" s="246"/>
      <c r="P24" s="251"/>
      <c r="Q24" s="115"/>
      <c r="R24" s="246"/>
    </row>
    <row r="25" spans="1:18" ht="17.25" customHeight="1">
      <c r="A25" s="184"/>
      <c r="B25" s="99"/>
      <c r="C25" s="183"/>
      <c r="D25" s="242"/>
      <c r="E25" s="99"/>
      <c r="F25" s="183"/>
      <c r="G25" s="242"/>
      <c r="H25" s="99"/>
      <c r="I25" s="183"/>
      <c r="J25" s="184"/>
      <c r="K25" s="99"/>
      <c r="L25" s="183"/>
      <c r="M25" s="242"/>
      <c r="N25" s="99"/>
      <c r="O25" s="183"/>
      <c r="P25" s="242"/>
      <c r="Q25" s="99"/>
      <c r="R25" s="183"/>
    </row>
    <row r="26" spans="1:18" ht="17.25" customHeight="1">
      <c r="A26" s="252"/>
      <c r="B26" s="253"/>
      <c r="C26" s="246"/>
      <c r="D26" s="254"/>
      <c r="E26" s="225"/>
      <c r="F26" s="183"/>
      <c r="G26" s="254"/>
      <c r="H26" s="225"/>
      <c r="I26" s="183"/>
      <c r="J26" s="244"/>
      <c r="K26" s="225"/>
      <c r="L26" s="183"/>
      <c r="M26" s="242"/>
      <c r="N26" s="132"/>
      <c r="O26" s="320"/>
      <c r="P26" s="227"/>
      <c r="Q26" s="229"/>
      <c r="R26" s="183"/>
    </row>
    <row r="27" spans="1:18" ht="17.25" customHeight="1">
      <c r="A27" s="255"/>
      <c r="B27" s="253"/>
      <c r="C27" s="246"/>
      <c r="D27" s="254"/>
      <c r="E27" s="225"/>
      <c r="F27" s="183"/>
      <c r="G27" s="244"/>
      <c r="H27" s="225"/>
      <c r="I27" s="183"/>
      <c r="J27" s="94"/>
      <c r="K27" s="225"/>
      <c r="L27" s="183"/>
      <c r="M27" s="166"/>
      <c r="N27" s="226"/>
      <c r="O27" s="185"/>
      <c r="P27" s="380"/>
      <c r="Q27" s="229"/>
      <c r="R27" s="183"/>
    </row>
    <row r="28" spans="1:18" ht="17.25" customHeight="1">
      <c r="A28" s="256"/>
      <c r="B28" s="125"/>
      <c r="C28" s="183"/>
      <c r="D28" s="257"/>
      <c r="E28" s="125"/>
      <c r="F28" s="183"/>
      <c r="G28" s="257"/>
      <c r="H28" s="125"/>
      <c r="I28" s="183"/>
      <c r="J28" s="94"/>
      <c r="K28" s="125"/>
      <c r="L28" s="183"/>
      <c r="M28" s="258"/>
      <c r="N28" s="259"/>
      <c r="O28" s="183"/>
      <c r="P28" s="239"/>
      <c r="Q28" s="134"/>
      <c r="R28" s="183"/>
    </row>
    <row r="29" spans="1:18" ht="17.25" customHeight="1">
      <c r="A29" s="216" t="s">
        <v>127</v>
      </c>
      <c r="B29" s="219">
        <f>SUM(B9:B28)</f>
        <v>485</v>
      </c>
      <c r="C29" s="186">
        <f>SUM(C9:C28)</f>
        <v>0</v>
      </c>
      <c r="D29" s="216" t="s">
        <v>127</v>
      </c>
      <c r="E29" s="219">
        <f>SUM(E9:E28)</f>
        <v>1830</v>
      </c>
      <c r="F29" s="186">
        <f>SUM(F9:F28)</f>
        <v>0</v>
      </c>
      <c r="G29" s="216" t="s">
        <v>127</v>
      </c>
      <c r="H29" s="219">
        <f>SUM(H9:H28)</f>
        <v>4520</v>
      </c>
      <c r="I29" s="186">
        <f>SUM(I9:I28)</f>
        <v>0</v>
      </c>
      <c r="J29" s="216" t="s">
        <v>127</v>
      </c>
      <c r="K29" s="219">
        <f>SUM(K9:K28)</f>
        <v>255</v>
      </c>
      <c r="L29" s="260">
        <f>SUM(L9:L28)</f>
        <v>0</v>
      </c>
      <c r="M29" s="216" t="s">
        <v>127</v>
      </c>
      <c r="N29" s="222">
        <f>SUM(N9:N28)</f>
        <v>40320</v>
      </c>
      <c r="O29" s="218">
        <f>SUM(O9:O28)</f>
        <v>0</v>
      </c>
      <c r="P29" s="216" t="s">
        <v>127</v>
      </c>
      <c r="Q29" s="222">
        <f>SUM(Q9:Q28)</f>
        <v>0</v>
      </c>
      <c r="R29" s="218">
        <f>SUM(R9:R28)</f>
        <v>0</v>
      </c>
    </row>
    <row r="30" spans="1:18" ht="17.25" customHeight="1">
      <c r="A30" s="238" t="s">
        <v>128</v>
      </c>
      <c r="B30" s="99"/>
      <c r="C30" s="261"/>
      <c r="D30" s="238" t="s">
        <v>128</v>
      </c>
      <c r="E30" s="99"/>
      <c r="F30" s="261"/>
      <c r="G30" s="238" t="s">
        <v>128</v>
      </c>
      <c r="H30" s="99"/>
      <c r="I30" s="261"/>
      <c r="J30" s="238" t="s">
        <v>128</v>
      </c>
      <c r="K30" s="99"/>
      <c r="L30" s="183"/>
      <c r="M30" s="238" t="s">
        <v>128</v>
      </c>
      <c r="N30" s="118"/>
      <c r="O30" s="183"/>
      <c r="P30" s="238" t="s">
        <v>128</v>
      </c>
      <c r="Q30" s="118"/>
      <c r="R30" s="183"/>
    </row>
    <row r="31" spans="1:18" ht="17.25" customHeight="1">
      <c r="A31" s="227"/>
      <c r="B31" s="128"/>
      <c r="C31" s="182"/>
      <c r="D31" s="98" t="s">
        <v>195</v>
      </c>
      <c r="E31" s="128">
        <v>855</v>
      </c>
      <c r="F31" s="182"/>
      <c r="G31" s="227" t="s">
        <v>32</v>
      </c>
      <c r="H31" s="128">
        <v>155</v>
      </c>
      <c r="I31" s="185"/>
      <c r="J31" s="346" t="s">
        <v>172</v>
      </c>
      <c r="K31" s="128">
        <v>455</v>
      </c>
      <c r="L31" s="185"/>
      <c r="M31" s="227" t="s">
        <v>12</v>
      </c>
      <c r="N31" s="128">
        <v>2060</v>
      </c>
      <c r="O31" s="182"/>
      <c r="P31" s="305"/>
      <c r="Q31" s="128"/>
      <c r="R31" s="182"/>
    </row>
    <row r="32" spans="1:18" ht="17.25" customHeight="1">
      <c r="A32" s="244"/>
      <c r="B32" s="224"/>
      <c r="C32" s="183"/>
      <c r="D32" s="244"/>
      <c r="E32" s="225"/>
      <c r="F32" s="183"/>
      <c r="G32" s="227"/>
      <c r="H32" s="128"/>
      <c r="I32" s="182"/>
      <c r="J32" s="346"/>
      <c r="K32" s="128"/>
      <c r="L32" s="185"/>
      <c r="M32" s="227" t="s">
        <v>31</v>
      </c>
      <c r="N32" s="128">
        <v>1140</v>
      </c>
      <c r="O32" s="185"/>
      <c r="P32" s="227"/>
      <c r="Q32" s="128"/>
      <c r="R32" s="185"/>
    </row>
    <row r="33" spans="1:18" ht="17.25" customHeight="1">
      <c r="A33" s="263"/>
      <c r="B33" s="264"/>
      <c r="C33" s="185"/>
      <c r="D33" s="263"/>
      <c r="E33" s="264"/>
      <c r="F33" s="185"/>
      <c r="G33" s="227"/>
      <c r="H33" s="128"/>
      <c r="I33" s="185"/>
      <c r="J33" s="244"/>
      <c r="K33" s="225"/>
      <c r="L33" s="183"/>
      <c r="M33" s="347" t="s">
        <v>183</v>
      </c>
      <c r="N33" s="128">
        <v>1120</v>
      </c>
      <c r="O33" s="185"/>
      <c r="P33" s="381"/>
      <c r="Q33" s="118"/>
      <c r="R33" s="183"/>
    </row>
    <row r="34" spans="1:18" ht="17.25" customHeight="1">
      <c r="A34" s="244"/>
      <c r="B34" s="224"/>
      <c r="C34" s="183"/>
      <c r="D34" s="244"/>
      <c r="E34" s="225"/>
      <c r="F34" s="262"/>
      <c r="G34" s="227"/>
      <c r="H34" s="128"/>
      <c r="I34" s="185"/>
      <c r="J34" s="263"/>
      <c r="K34" s="264"/>
      <c r="L34" s="306"/>
      <c r="M34" s="393" t="s">
        <v>33</v>
      </c>
      <c r="N34" s="128">
        <v>2350</v>
      </c>
      <c r="O34" s="185"/>
      <c r="P34" s="300"/>
      <c r="Q34" s="264"/>
      <c r="R34" s="306"/>
    </row>
    <row r="35" spans="1:18" ht="17.25" customHeight="1">
      <c r="A35" s="263"/>
      <c r="B35" s="264"/>
      <c r="C35" s="183"/>
      <c r="D35" s="244"/>
      <c r="E35" s="225"/>
      <c r="F35" s="183"/>
      <c r="G35" s="244"/>
      <c r="H35" s="226"/>
      <c r="I35" s="185"/>
      <c r="J35" s="244"/>
      <c r="K35" s="128"/>
      <c r="L35" s="182"/>
      <c r="M35" s="390" t="s">
        <v>207</v>
      </c>
      <c r="N35" s="128">
        <v>2025</v>
      </c>
      <c r="O35" s="185"/>
      <c r="P35" s="244"/>
      <c r="Q35" s="229"/>
      <c r="R35" s="183"/>
    </row>
    <row r="36" spans="1:18" ht="17.25" customHeight="1">
      <c r="A36" s="263"/>
      <c r="B36" s="264"/>
      <c r="C36" s="183"/>
      <c r="D36" s="244"/>
      <c r="E36" s="225"/>
      <c r="F36" s="183"/>
      <c r="G36" s="244"/>
      <c r="H36" s="225"/>
      <c r="I36" s="183"/>
      <c r="J36" s="244"/>
      <c r="K36" s="229"/>
      <c r="L36" s="183"/>
      <c r="M36" s="347" t="s">
        <v>178</v>
      </c>
      <c r="N36" s="128">
        <v>190</v>
      </c>
      <c r="O36" s="185"/>
      <c r="P36" s="244"/>
      <c r="Q36" s="229"/>
      <c r="R36" s="183"/>
    </row>
    <row r="37" spans="1:18" ht="17.25" customHeight="1">
      <c r="A37" s="265"/>
      <c r="B37" s="266"/>
      <c r="C37" s="183"/>
      <c r="D37" s="184"/>
      <c r="E37" s="99"/>
      <c r="F37" s="183"/>
      <c r="G37" s="227"/>
      <c r="H37" s="128"/>
      <c r="I37" s="182"/>
      <c r="J37" s="184"/>
      <c r="K37" s="118"/>
      <c r="L37" s="183"/>
      <c r="M37" s="94" t="s">
        <v>34</v>
      </c>
      <c r="N37" s="128">
        <v>90</v>
      </c>
      <c r="O37" s="185"/>
      <c r="P37" s="184"/>
      <c r="Q37" s="99"/>
      <c r="R37" s="183"/>
    </row>
    <row r="38" spans="1:18" ht="17.25" customHeight="1">
      <c r="A38" s="265"/>
      <c r="B38" s="266"/>
      <c r="C38" s="183"/>
      <c r="D38" s="244"/>
      <c r="E38" s="99"/>
      <c r="F38" s="183"/>
      <c r="G38" s="227"/>
      <c r="H38" s="128"/>
      <c r="I38" s="185"/>
      <c r="J38" s="184"/>
      <c r="K38" s="99"/>
      <c r="L38" s="183"/>
      <c r="M38" s="94" t="s">
        <v>35</v>
      </c>
      <c r="N38" s="128">
        <v>85</v>
      </c>
      <c r="O38" s="185"/>
      <c r="P38" s="184"/>
      <c r="Q38" s="118"/>
      <c r="R38" s="183"/>
    </row>
    <row r="39" spans="1:18" ht="17.25" customHeight="1">
      <c r="A39" s="267"/>
      <c r="B39" s="268"/>
      <c r="C39" s="183"/>
      <c r="D39" s="242"/>
      <c r="E39" s="99"/>
      <c r="F39" s="183"/>
      <c r="G39" s="227"/>
      <c r="H39" s="128"/>
      <c r="I39" s="185"/>
      <c r="J39" s="184"/>
      <c r="K39" s="118"/>
      <c r="L39" s="183"/>
      <c r="M39" s="94"/>
      <c r="N39" s="176"/>
      <c r="O39" s="183"/>
      <c r="P39" s="184"/>
      <c r="Q39" s="118"/>
      <c r="R39" s="183"/>
    </row>
    <row r="40" spans="1:18" ht="17.25" customHeight="1">
      <c r="A40" s="267"/>
      <c r="B40" s="268"/>
      <c r="C40" s="183"/>
      <c r="D40" s="269"/>
      <c r="E40" s="104"/>
      <c r="F40" s="183"/>
      <c r="G40" s="200"/>
      <c r="H40" s="104"/>
      <c r="I40" s="183"/>
      <c r="J40" s="200"/>
      <c r="K40" s="106"/>
      <c r="L40" s="183"/>
      <c r="M40" s="270"/>
      <c r="N40" s="271"/>
      <c r="O40" s="246"/>
      <c r="P40" s="200"/>
      <c r="Q40" s="106"/>
      <c r="R40" s="183"/>
    </row>
    <row r="41" spans="1:18" ht="17.25" customHeight="1">
      <c r="A41" s="216" t="s">
        <v>127</v>
      </c>
      <c r="B41" s="219">
        <f>SUM(B31:B40)</f>
        <v>0</v>
      </c>
      <c r="C41" s="186">
        <f>SUM(C31:C40)</f>
        <v>0</v>
      </c>
      <c r="D41" s="216" t="s">
        <v>127</v>
      </c>
      <c r="E41" s="219">
        <f>SUM(E31:E40)</f>
        <v>855</v>
      </c>
      <c r="F41" s="186">
        <f>SUM(F31:F40)</f>
        <v>0</v>
      </c>
      <c r="G41" s="216" t="s">
        <v>127</v>
      </c>
      <c r="H41" s="219">
        <f>SUM(H31:H40)</f>
        <v>155</v>
      </c>
      <c r="I41" s="186">
        <f>SUM(I31:I40)</f>
        <v>0</v>
      </c>
      <c r="J41" s="216" t="s">
        <v>127</v>
      </c>
      <c r="K41" s="219">
        <f>SUM(K31:K40)</f>
        <v>455</v>
      </c>
      <c r="L41" s="186">
        <f>SUM(L31:L40)</f>
        <v>0</v>
      </c>
      <c r="M41" s="230" t="s">
        <v>127</v>
      </c>
      <c r="N41" s="134">
        <f>SUM(N31:N40)</f>
        <v>9060</v>
      </c>
      <c r="O41" s="186">
        <f>SUM(O31:O40)</f>
        <v>0</v>
      </c>
      <c r="P41" s="230" t="s">
        <v>127</v>
      </c>
      <c r="Q41" s="134">
        <f>SUM(Q31:Q40)</f>
        <v>0</v>
      </c>
      <c r="R41" s="186">
        <f>SUM(R31:R40)</f>
        <v>0</v>
      </c>
    </row>
    <row r="42" spans="1:18" ht="17.25" customHeight="1">
      <c r="A42" s="272"/>
      <c r="B42" s="273"/>
      <c r="C42" s="261"/>
      <c r="D42" s="242"/>
      <c r="E42" s="99"/>
      <c r="F42" s="261"/>
      <c r="G42" s="184"/>
      <c r="H42" s="99"/>
      <c r="I42" s="261"/>
      <c r="J42" s="184"/>
      <c r="K42" s="118"/>
      <c r="L42" s="261"/>
      <c r="M42" s="274" t="s">
        <v>129</v>
      </c>
      <c r="N42" s="275"/>
      <c r="O42" s="276"/>
      <c r="P42" s="277"/>
      <c r="Q42" s="278"/>
      <c r="R42" s="276"/>
    </row>
    <row r="43" spans="1:18" ht="17.25" customHeight="1">
      <c r="A43" s="267"/>
      <c r="B43" s="268"/>
      <c r="C43" s="182"/>
      <c r="D43" s="242"/>
      <c r="E43" s="99"/>
      <c r="F43" s="182"/>
      <c r="G43" s="184"/>
      <c r="H43" s="99"/>
      <c r="I43" s="182"/>
      <c r="J43" s="184"/>
      <c r="K43" s="118"/>
      <c r="L43" s="182"/>
      <c r="M43" s="94" t="s">
        <v>39</v>
      </c>
      <c r="N43" s="128">
        <v>310</v>
      </c>
      <c r="O43" s="182"/>
      <c r="P43" s="293"/>
      <c r="Q43" s="118"/>
      <c r="R43" s="183"/>
    </row>
    <row r="44" spans="1:18" ht="17.25" customHeight="1">
      <c r="A44" s="267"/>
      <c r="B44" s="268"/>
      <c r="C44" s="182"/>
      <c r="D44" s="269"/>
      <c r="E44" s="104"/>
      <c r="F44" s="182"/>
      <c r="G44" s="200"/>
      <c r="H44" s="104"/>
      <c r="I44" s="182"/>
      <c r="J44" s="200"/>
      <c r="K44" s="106"/>
      <c r="L44" s="182"/>
      <c r="M44" s="166"/>
      <c r="N44" s="177"/>
      <c r="O44" s="183"/>
      <c r="P44" s="200"/>
      <c r="Q44" s="106"/>
      <c r="R44" s="183"/>
    </row>
    <row r="45" spans="1:18" ht="17.25" customHeight="1">
      <c r="A45" s="216" t="s">
        <v>127</v>
      </c>
      <c r="B45" s="219">
        <f>SUM(B43:B44)</f>
        <v>0</v>
      </c>
      <c r="C45" s="279">
        <f>SUM(C43:C44)</f>
        <v>0</v>
      </c>
      <c r="D45" s="216" t="s">
        <v>127</v>
      </c>
      <c r="E45" s="219">
        <f>SUM(E43:E44)</f>
        <v>0</v>
      </c>
      <c r="F45" s="279">
        <f>SUM(F43:F44)</f>
        <v>0</v>
      </c>
      <c r="G45" s="216" t="s">
        <v>127</v>
      </c>
      <c r="H45" s="219">
        <f>SUM(H43:H44)</f>
        <v>0</v>
      </c>
      <c r="I45" s="279">
        <f>SUM(I43:I44)</f>
        <v>0</v>
      </c>
      <c r="J45" s="216" t="s">
        <v>127</v>
      </c>
      <c r="K45" s="219">
        <f>SUM(K43:K44)</f>
        <v>0</v>
      </c>
      <c r="L45" s="279">
        <f>SUM(L43:L44)</f>
        <v>0</v>
      </c>
      <c r="M45" s="216" t="s">
        <v>127</v>
      </c>
      <c r="N45" s="222">
        <f>SUM(N43:N44)</f>
        <v>310</v>
      </c>
      <c r="O45" s="221">
        <f>SUM(O43:O44)</f>
        <v>0</v>
      </c>
      <c r="P45" s="216" t="s">
        <v>127</v>
      </c>
      <c r="Q45" s="222">
        <f>SUM(Q43:Q44)</f>
        <v>0</v>
      </c>
      <c r="R45" s="221">
        <f>SUM(R43:R44)</f>
        <v>0</v>
      </c>
    </row>
    <row r="46" spans="1:18" ht="17.25" customHeight="1">
      <c r="A46" s="265"/>
      <c r="B46" s="266"/>
      <c r="C46" s="186"/>
      <c r="D46" s="242"/>
      <c r="E46" s="99"/>
      <c r="F46" s="186"/>
      <c r="G46" s="184"/>
      <c r="H46" s="99"/>
      <c r="I46" s="186"/>
      <c r="J46" s="184"/>
      <c r="K46" s="118"/>
      <c r="L46" s="186"/>
      <c r="M46" s="200"/>
      <c r="N46" s="106"/>
      <c r="O46" s="186"/>
      <c r="P46" s="200"/>
      <c r="Q46" s="106"/>
      <c r="R46" s="186"/>
    </row>
    <row r="47" spans="1:18" ht="17.25" customHeight="1" thickBot="1">
      <c r="A47" s="209" t="s">
        <v>11</v>
      </c>
      <c r="B47" s="108">
        <f>SUM(B29+B41+B45)</f>
        <v>485</v>
      </c>
      <c r="C47" s="280">
        <f>SUM(C29+C41+C45)</f>
        <v>0</v>
      </c>
      <c r="D47" s="281" t="s">
        <v>11</v>
      </c>
      <c r="E47" s="108">
        <f>SUM(E29+E41+E45)</f>
        <v>2685</v>
      </c>
      <c r="F47" s="280">
        <f>SUM(F29+F41+F45)</f>
        <v>0</v>
      </c>
      <c r="G47" s="281" t="s">
        <v>11</v>
      </c>
      <c r="H47" s="108">
        <f>SUM(H29,H41,H45)</f>
        <v>4675</v>
      </c>
      <c r="I47" s="280">
        <f>SUM(I29,I41,I45)</f>
        <v>0</v>
      </c>
      <c r="J47" s="281" t="s">
        <v>11</v>
      </c>
      <c r="K47" s="108">
        <f>SUM(K29,K41,K45)</f>
        <v>710</v>
      </c>
      <c r="L47" s="280">
        <f>SUM(L29,L41,L45)</f>
        <v>0</v>
      </c>
      <c r="M47" s="281" t="s">
        <v>11</v>
      </c>
      <c r="N47" s="108">
        <f>SUM(N29,N41,N45)</f>
        <v>49690</v>
      </c>
      <c r="O47" s="189">
        <f>SUM(O29,O41,O45)</f>
        <v>0</v>
      </c>
      <c r="P47" s="281" t="s">
        <v>11</v>
      </c>
      <c r="Q47" s="108">
        <f>SUM(Q29,Q41,Q45)</f>
        <v>0</v>
      </c>
      <c r="R47" s="189">
        <f>SUM(R29,R41,R45)</f>
        <v>0</v>
      </c>
    </row>
    <row r="48" ht="15" customHeight="1" thickBot="1"/>
    <row r="49" spans="1:10" ht="18.75" customHeight="1" thickBot="1">
      <c r="A49" s="68" t="s">
        <v>208</v>
      </c>
      <c r="B49" s="69"/>
      <c r="C49" s="70" t="s">
        <v>138</v>
      </c>
      <c r="D49" s="71" t="s">
        <v>130</v>
      </c>
      <c r="E49" s="72"/>
      <c r="F49" s="73" t="s">
        <v>3</v>
      </c>
      <c r="G49" s="74">
        <f>SUM(B57,E57,H57,K57,N57,Q57)</f>
        <v>6475</v>
      </c>
      <c r="H49" s="75" t="s">
        <v>4</v>
      </c>
      <c r="I49" s="76">
        <f>SUM(C57,F57,I57,L57,O57,R57)</f>
        <v>0</v>
      </c>
      <c r="J49" s="1"/>
    </row>
    <row r="50" ht="6" customHeight="1" thickBot="1"/>
    <row r="51" spans="1:18" ht="16.5" customHeight="1">
      <c r="A51" s="80" t="s">
        <v>5</v>
      </c>
      <c r="B51" s="81"/>
      <c r="C51" s="82"/>
      <c r="D51" s="83" t="s">
        <v>6</v>
      </c>
      <c r="E51" s="84"/>
      <c r="F51" s="85"/>
      <c r="G51" s="86" t="s">
        <v>7</v>
      </c>
      <c r="H51" s="81"/>
      <c r="I51" s="82"/>
      <c r="J51" s="83" t="s">
        <v>8</v>
      </c>
      <c r="K51" s="84"/>
      <c r="L51" s="85"/>
      <c r="M51" s="86" t="s">
        <v>24</v>
      </c>
      <c r="N51" s="81"/>
      <c r="O51" s="81"/>
      <c r="P51" s="404" t="s">
        <v>22</v>
      </c>
      <c r="Q51" s="405"/>
      <c r="R51" s="406"/>
    </row>
    <row r="52" spans="1:18" ht="15" customHeight="1">
      <c r="A52" s="93" t="s">
        <v>9</v>
      </c>
      <c r="B52" s="91" t="s">
        <v>10</v>
      </c>
      <c r="C52" s="92" t="s">
        <v>119</v>
      </c>
      <c r="D52" s="93" t="s">
        <v>9</v>
      </c>
      <c r="E52" s="91" t="s">
        <v>10</v>
      </c>
      <c r="F52" s="92" t="s">
        <v>119</v>
      </c>
      <c r="G52" s="93" t="s">
        <v>9</v>
      </c>
      <c r="H52" s="91" t="s">
        <v>10</v>
      </c>
      <c r="I52" s="92" t="s">
        <v>119</v>
      </c>
      <c r="J52" s="93" t="s">
        <v>9</v>
      </c>
      <c r="K52" s="91" t="s">
        <v>10</v>
      </c>
      <c r="L52" s="92" t="s">
        <v>119</v>
      </c>
      <c r="M52" s="93" t="s">
        <v>21</v>
      </c>
      <c r="N52" s="91" t="s">
        <v>10</v>
      </c>
      <c r="O52" s="92" t="s">
        <v>119</v>
      </c>
      <c r="P52" s="90" t="s">
        <v>9</v>
      </c>
      <c r="Q52" s="91" t="s">
        <v>10</v>
      </c>
      <c r="R52" s="92" t="s">
        <v>119</v>
      </c>
    </row>
    <row r="53" spans="1:18" s="328" customFormat="1" ht="17.25" customHeight="1">
      <c r="A53" s="324"/>
      <c r="B53" s="325"/>
      <c r="C53" s="326"/>
      <c r="D53" s="382"/>
      <c r="E53" s="325"/>
      <c r="F53" s="326"/>
      <c r="G53" s="327" t="s">
        <v>148</v>
      </c>
      <c r="H53" s="325">
        <v>430</v>
      </c>
      <c r="I53" s="326"/>
      <c r="J53" s="382"/>
      <c r="K53" s="325"/>
      <c r="L53" s="326"/>
      <c r="M53" s="324" t="s">
        <v>191</v>
      </c>
      <c r="N53" s="325">
        <v>2385</v>
      </c>
      <c r="O53" s="326"/>
      <c r="P53" s="379"/>
      <c r="Q53" s="325"/>
      <c r="R53" s="326"/>
    </row>
    <row r="54" spans="1:18" s="328" customFormat="1" ht="17.25" customHeight="1">
      <c r="A54" s="329"/>
      <c r="B54" s="330"/>
      <c r="C54" s="331"/>
      <c r="D54" s="324"/>
      <c r="E54" s="325"/>
      <c r="F54" s="332"/>
      <c r="G54" s="324"/>
      <c r="H54" s="325"/>
      <c r="I54" s="332"/>
      <c r="J54" s="324"/>
      <c r="K54" s="325"/>
      <c r="L54" s="332"/>
      <c r="M54" s="324" t="s">
        <v>38</v>
      </c>
      <c r="N54" s="325">
        <v>3345</v>
      </c>
      <c r="O54" s="332"/>
      <c r="P54" s="329"/>
      <c r="Q54" s="325"/>
      <c r="R54" s="332"/>
    </row>
    <row r="55" spans="1:18" s="328" customFormat="1" ht="17.25" customHeight="1">
      <c r="A55" s="329"/>
      <c r="B55" s="330"/>
      <c r="C55" s="331"/>
      <c r="D55" s="324"/>
      <c r="E55" s="333"/>
      <c r="F55" s="331"/>
      <c r="G55" s="329"/>
      <c r="H55" s="334"/>
      <c r="I55" s="331"/>
      <c r="J55" s="324"/>
      <c r="K55" s="335"/>
      <c r="L55" s="331"/>
      <c r="M55" s="383" t="s">
        <v>40</v>
      </c>
      <c r="N55" s="325">
        <v>315</v>
      </c>
      <c r="O55" s="332"/>
      <c r="P55" s="329"/>
      <c r="Q55" s="325"/>
      <c r="R55" s="332"/>
    </row>
    <row r="56" spans="1:18" s="328" customFormat="1" ht="17.25" customHeight="1">
      <c r="A56" s="336"/>
      <c r="B56" s="337"/>
      <c r="C56" s="338"/>
      <c r="D56" s="339"/>
      <c r="E56" s="340"/>
      <c r="F56" s="338"/>
      <c r="G56" s="339"/>
      <c r="H56" s="340"/>
      <c r="I56" s="338"/>
      <c r="J56" s="339"/>
      <c r="K56" s="341"/>
      <c r="L56" s="338"/>
      <c r="M56" s="339"/>
      <c r="N56" s="341"/>
      <c r="O56" s="338"/>
      <c r="P56" s="384"/>
      <c r="Q56" s="341"/>
      <c r="R56" s="338"/>
    </row>
    <row r="57" spans="1:18" ht="17.25" customHeight="1" thickBot="1">
      <c r="A57" s="209" t="s">
        <v>11</v>
      </c>
      <c r="B57" s="108">
        <f>SUM(B53:B56)</f>
        <v>0</v>
      </c>
      <c r="C57" s="280">
        <f>SUM(C53:C56)</f>
        <v>0</v>
      </c>
      <c r="D57" s="281" t="s">
        <v>11</v>
      </c>
      <c r="E57" s="108">
        <f>SUM(E53:E56)</f>
        <v>0</v>
      </c>
      <c r="F57" s="189">
        <f>SUM(F53:F56)</f>
        <v>0</v>
      </c>
      <c r="G57" s="281" t="s">
        <v>11</v>
      </c>
      <c r="H57" s="108">
        <f>SUM(H53:H56)</f>
        <v>430</v>
      </c>
      <c r="I57" s="189">
        <f>SUM(I53:I56)</f>
        <v>0</v>
      </c>
      <c r="J57" s="281" t="s">
        <v>11</v>
      </c>
      <c r="K57" s="108">
        <f>SUM(K53:K56)</f>
        <v>0</v>
      </c>
      <c r="L57" s="189">
        <f>SUM(L53:L56)</f>
        <v>0</v>
      </c>
      <c r="M57" s="281" t="s">
        <v>11</v>
      </c>
      <c r="N57" s="108">
        <f>SUM(N53:N56)</f>
        <v>6045</v>
      </c>
      <c r="O57" s="189">
        <f>SUM(O53:O56)</f>
        <v>0</v>
      </c>
      <c r="P57" s="281" t="s">
        <v>11</v>
      </c>
      <c r="Q57" s="108">
        <f>SUM(Q53:Q56)</f>
        <v>0</v>
      </c>
      <c r="R57" s="189">
        <f>SUM(R53:R56)</f>
        <v>0</v>
      </c>
    </row>
    <row r="58" spans="1:18" ht="15" customHeight="1" thickBot="1">
      <c r="A58" s="172"/>
      <c r="B58" s="132"/>
      <c r="C58" s="190"/>
      <c r="D58" s="282"/>
      <c r="E58" s="132"/>
      <c r="F58" s="190"/>
      <c r="G58" s="282"/>
      <c r="H58" s="211"/>
      <c r="I58" s="192"/>
      <c r="J58" s="282"/>
      <c r="K58" s="132"/>
      <c r="L58" s="190"/>
      <c r="M58" s="282"/>
      <c r="N58" s="132"/>
      <c r="O58" s="132"/>
      <c r="P58" s="282"/>
      <c r="Q58" s="132"/>
      <c r="R58" s="132"/>
    </row>
    <row r="59" spans="1:10" ht="18" customHeight="1" thickBot="1">
      <c r="A59" s="68" t="s">
        <v>208</v>
      </c>
      <c r="B59" s="69"/>
      <c r="C59" s="70" t="s">
        <v>37</v>
      </c>
      <c r="D59" s="71" t="s">
        <v>36</v>
      </c>
      <c r="E59" s="72"/>
      <c r="F59" s="73" t="s">
        <v>3</v>
      </c>
      <c r="G59" s="74">
        <f>SUM(B66,E66,H66,K66,N66,Q66)</f>
        <v>3140</v>
      </c>
      <c r="H59" s="75" t="s">
        <v>4</v>
      </c>
      <c r="I59" s="76">
        <f>SUM(C66,F66,I66,L66,O66,R66)</f>
        <v>0</v>
      </c>
      <c r="J59" s="1"/>
    </row>
    <row r="60" ht="5.25" customHeight="1" thickBot="1"/>
    <row r="61" spans="1:18" ht="16.5" customHeight="1">
      <c r="A61" s="80" t="s">
        <v>5</v>
      </c>
      <c r="B61" s="81"/>
      <c r="C61" s="82"/>
      <c r="D61" s="83" t="s">
        <v>6</v>
      </c>
      <c r="E61" s="84"/>
      <c r="F61" s="85"/>
      <c r="G61" s="86" t="s">
        <v>7</v>
      </c>
      <c r="H61" s="81"/>
      <c r="I61" s="82"/>
      <c r="J61" s="83" t="s">
        <v>8</v>
      </c>
      <c r="K61" s="84"/>
      <c r="L61" s="85"/>
      <c r="M61" s="86" t="s">
        <v>24</v>
      </c>
      <c r="N61" s="81"/>
      <c r="O61" s="81"/>
      <c r="P61" s="404" t="s">
        <v>22</v>
      </c>
      <c r="Q61" s="405"/>
      <c r="R61" s="406"/>
    </row>
    <row r="62" spans="1:18" ht="14.25" customHeight="1">
      <c r="A62" s="93" t="s">
        <v>9</v>
      </c>
      <c r="B62" s="91" t="s">
        <v>10</v>
      </c>
      <c r="C62" s="92" t="s">
        <v>119</v>
      </c>
      <c r="D62" s="93" t="s">
        <v>9</v>
      </c>
      <c r="E62" s="91" t="s">
        <v>10</v>
      </c>
      <c r="F62" s="92" t="s">
        <v>119</v>
      </c>
      <c r="G62" s="93" t="s">
        <v>9</v>
      </c>
      <c r="H62" s="91" t="s">
        <v>10</v>
      </c>
      <c r="I62" s="92" t="s">
        <v>119</v>
      </c>
      <c r="J62" s="93" t="s">
        <v>9</v>
      </c>
      <c r="K62" s="91" t="s">
        <v>10</v>
      </c>
      <c r="L62" s="92" t="s">
        <v>119</v>
      </c>
      <c r="M62" s="93" t="s">
        <v>21</v>
      </c>
      <c r="N62" s="91" t="s">
        <v>10</v>
      </c>
      <c r="O62" s="92" t="s">
        <v>119</v>
      </c>
      <c r="P62" s="90" t="s">
        <v>9</v>
      </c>
      <c r="Q62" s="91" t="s">
        <v>10</v>
      </c>
      <c r="R62" s="92" t="s">
        <v>119</v>
      </c>
    </row>
    <row r="63" spans="1:18" ht="17.25" customHeight="1">
      <c r="A63" s="94"/>
      <c r="B63" s="127"/>
      <c r="C63" s="183"/>
      <c r="D63" s="94"/>
      <c r="E63" s="128"/>
      <c r="F63" s="182"/>
      <c r="G63" s="240" t="s">
        <v>147</v>
      </c>
      <c r="H63" s="128">
        <v>1010</v>
      </c>
      <c r="I63" s="182"/>
      <c r="J63" s="94"/>
      <c r="K63" s="128"/>
      <c r="L63" s="182"/>
      <c r="M63" s="94" t="s">
        <v>147</v>
      </c>
      <c r="N63" s="128">
        <v>2130</v>
      </c>
      <c r="O63" s="182"/>
      <c r="P63" s="356"/>
      <c r="Q63" s="128"/>
      <c r="R63" s="182"/>
    </row>
    <row r="64" spans="1:18" ht="17.25" customHeight="1">
      <c r="A64" s="359"/>
      <c r="B64" s="358"/>
      <c r="C64" s="360"/>
      <c r="D64" s="227"/>
      <c r="E64" s="229"/>
      <c r="F64" s="360"/>
      <c r="G64" s="347"/>
      <c r="H64" s="226"/>
      <c r="I64" s="360"/>
      <c r="J64" s="227"/>
      <c r="K64" s="229"/>
      <c r="L64" s="360"/>
      <c r="M64" s="346"/>
      <c r="N64" s="226"/>
      <c r="O64" s="360"/>
      <c r="P64" s="361"/>
      <c r="Q64" s="229"/>
      <c r="R64" s="360"/>
    </row>
    <row r="65" spans="1:18" ht="17.25" customHeight="1">
      <c r="A65" s="283"/>
      <c r="B65" s="273"/>
      <c r="C65" s="186"/>
      <c r="D65" s="200"/>
      <c r="E65" s="104"/>
      <c r="F65" s="186"/>
      <c r="G65" s="200"/>
      <c r="H65" s="104"/>
      <c r="I65" s="186"/>
      <c r="J65" s="200"/>
      <c r="K65" s="106"/>
      <c r="L65" s="186"/>
      <c r="M65" s="200"/>
      <c r="N65" s="106"/>
      <c r="O65" s="186"/>
      <c r="P65" s="200"/>
      <c r="Q65" s="106"/>
      <c r="R65" s="186"/>
    </row>
    <row r="66" spans="1:18" ht="17.25" customHeight="1" thickBot="1">
      <c r="A66" s="209" t="s">
        <v>11</v>
      </c>
      <c r="B66" s="108">
        <f>SUM(B63:B65)</f>
        <v>0</v>
      </c>
      <c r="C66" s="189">
        <f>SUM(C63:C65)</f>
        <v>0</v>
      </c>
      <c r="D66" s="281" t="s">
        <v>11</v>
      </c>
      <c r="E66" s="108">
        <f>SUM(E63:E65)</f>
        <v>0</v>
      </c>
      <c r="F66" s="189">
        <f>SUM(F63:F65)</f>
        <v>0</v>
      </c>
      <c r="G66" s="281" t="s">
        <v>11</v>
      </c>
      <c r="H66" s="108">
        <f>SUM(H63:H65)</f>
        <v>1010</v>
      </c>
      <c r="I66" s="189">
        <f>SUM(I63:I65)</f>
        <v>0</v>
      </c>
      <c r="J66" s="281" t="s">
        <v>11</v>
      </c>
      <c r="K66" s="108">
        <f>SUM(K63:K65)</f>
        <v>0</v>
      </c>
      <c r="L66" s="189">
        <f>SUM(L63:L65)</f>
        <v>0</v>
      </c>
      <c r="M66" s="281" t="s">
        <v>11</v>
      </c>
      <c r="N66" s="108">
        <f>SUM(N63:N65)</f>
        <v>2130</v>
      </c>
      <c r="O66" s="189">
        <f>SUM(O63:O65)</f>
        <v>0</v>
      </c>
      <c r="P66" s="281" t="s">
        <v>11</v>
      </c>
      <c r="Q66" s="108">
        <f>SUM(Q63:Q65)</f>
        <v>0</v>
      </c>
      <c r="R66" s="189">
        <f>SUM(R63:R65)</f>
        <v>0</v>
      </c>
    </row>
    <row r="67" ht="15" customHeight="1" thickBot="1"/>
    <row r="68" spans="1:10" ht="18" customHeight="1" thickBot="1">
      <c r="A68" s="68" t="s">
        <v>208</v>
      </c>
      <c r="B68" s="69"/>
      <c r="C68" s="70" t="s">
        <v>41</v>
      </c>
      <c r="D68" s="71" t="s">
        <v>42</v>
      </c>
      <c r="E68" s="72"/>
      <c r="F68" s="73" t="s">
        <v>3</v>
      </c>
      <c r="G68" s="74">
        <f>SUM(B78,E78,H78,K78,N78,Q78)</f>
        <v>8715</v>
      </c>
      <c r="H68" s="75" t="s">
        <v>4</v>
      </c>
      <c r="I68" s="76">
        <f>SUM(C78,F78,I78,L78,O78,R78)</f>
        <v>0</v>
      </c>
      <c r="J68" s="1"/>
    </row>
    <row r="69" ht="5.25" customHeight="1" thickBot="1"/>
    <row r="70" spans="1:18" ht="16.5" customHeight="1">
      <c r="A70" s="80" t="s">
        <v>5</v>
      </c>
      <c r="B70" s="81"/>
      <c r="C70" s="82"/>
      <c r="D70" s="83" t="s">
        <v>6</v>
      </c>
      <c r="E70" s="84"/>
      <c r="F70" s="85"/>
      <c r="G70" s="86" t="s">
        <v>7</v>
      </c>
      <c r="H70" s="81"/>
      <c r="I70" s="82"/>
      <c r="J70" s="83" t="s">
        <v>8</v>
      </c>
      <c r="K70" s="84"/>
      <c r="L70" s="85"/>
      <c r="M70" s="86" t="s">
        <v>24</v>
      </c>
      <c r="N70" s="81"/>
      <c r="O70" s="81"/>
      <c r="P70" s="404" t="s">
        <v>22</v>
      </c>
      <c r="Q70" s="405"/>
      <c r="R70" s="406"/>
    </row>
    <row r="71" spans="1:18" ht="14.25" customHeight="1">
      <c r="A71" s="93" t="s">
        <v>9</v>
      </c>
      <c r="B71" s="91" t="s">
        <v>10</v>
      </c>
      <c r="C71" s="92" t="s">
        <v>119</v>
      </c>
      <c r="D71" s="93" t="s">
        <v>9</v>
      </c>
      <c r="E71" s="91" t="s">
        <v>10</v>
      </c>
      <c r="F71" s="92" t="s">
        <v>119</v>
      </c>
      <c r="G71" s="93" t="s">
        <v>9</v>
      </c>
      <c r="H71" s="91" t="s">
        <v>10</v>
      </c>
      <c r="I71" s="92" t="s">
        <v>119</v>
      </c>
      <c r="J71" s="93" t="s">
        <v>9</v>
      </c>
      <c r="K71" s="91" t="s">
        <v>10</v>
      </c>
      <c r="L71" s="92" t="s">
        <v>119</v>
      </c>
      <c r="M71" s="93" t="s">
        <v>21</v>
      </c>
      <c r="N71" s="91" t="s">
        <v>10</v>
      </c>
      <c r="O71" s="92" t="s">
        <v>119</v>
      </c>
      <c r="P71" s="90" t="s">
        <v>9</v>
      </c>
      <c r="Q71" s="91" t="s">
        <v>10</v>
      </c>
      <c r="R71" s="92" t="s">
        <v>119</v>
      </c>
    </row>
    <row r="72" spans="1:18" ht="17.25" customHeight="1">
      <c r="A72" s="184"/>
      <c r="B72" s="128"/>
      <c r="C72" s="182"/>
      <c r="D72" s="94" t="s">
        <v>44</v>
      </c>
      <c r="E72" s="128">
        <v>270</v>
      </c>
      <c r="F72" s="185"/>
      <c r="G72" s="94" t="s">
        <v>43</v>
      </c>
      <c r="H72" s="128">
        <v>1155</v>
      </c>
      <c r="I72" s="182"/>
      <c r="J72" s="94" t="s">
        <v>179</v>
      </c>
      <c r="K72" s="128">
        <v>2180</v>
      </c>
      <c r="L72" s="182"/>
      <c r="M72" s="240" t="s">
        <v>173</v>
      </c>
      <c r="N72" s="128">
        <v>870</v>
      </c>
      <c r="O72" s="182"/>
      <c r="P72" s="94"/>
      <c r="Q72" s="128"/>
      <c r="R72" s="182"/>
    </row>
    <row r="73" spans="1:18" ht="17.25" customHeight="1">
      <c r="A73" s="184"/>
      <c r="B73" s="112"/>
      <c r="C73" s="183"/>
      <c r="D73" s="94"/>
      <c r="E73" s="128"/>
      <c r="F73" s="185"/>
      <c r="G73" s="94" t="s">
        <v>45</v>
      </c>
      <c r="H73" s="128">
        <v>450</v>
      </c>
      <c r="I73" s="185"/>
      <c r="J73" s="199" t="s">
        <v>168</v>
      </c>
      <c r="K73" s="128">
        <v>1655</v>
      </c>
      <c r="L73" s="185"/>
      <c r="M73" s="94" t="s">
        <v>174</v>
      </c>
      <c r="N73" s="128">
        <v>1350</v>
      </c>
      <c r="O73" s="185"/>
      <c r="P73" s="199"/>
      <c r="Q73" s="128"/>
      <c r="R73" s="185"/>
    </row>
    <row r="74" spans="1:18" ht="17.25" customHeight="1">
      <c r="A74" s="184"/>
      <c r="B74" s="112"/>
      <c r="C74" s="183"/>
      <c r="D74" s="184"/>
      <c r="E74" s="128">
        <v>0</v>
      </c>
      <c r="F74" s="185"/>
      <c r="G74" s="94"/>
      <c r="H74" s="128"/>
      <c r="I74" s="185"/>
      <c r="J74" s="240"/>
      <c r="K74" s="128"/>
      <c r="L74" s="185"/>
      <c r="M74" s="94" t="s">
        <v>142</v>
      </c>
      <c r="N74" s="128">
        <v>785</v>
      </c>
      <c r="O74" s="185"/>
      <c r="P74" s="356"/>
      <c r="Q74" s="128"/>
      <c r="R74" s="185"/>
    </row>
    <row r="75" spans="1:18" ht="17.25" customHeight="1">
      <c r="A75" s="184"/>
      <c r="B75" s="112"/>
      <c r="C75" s="183"/>
      <c r="D75" s="184"/>
      <c r="E75" s="99"/>
      <c r="F75" s="183"/>
      <c r="G75" s="94"/>
      <c r="H75" s="128"/>
      <c r="I75" s="185"/>
      <c r="J75" s="94"/>
      <c r="K75" s="128"/>
      <c r="L75" s="185"/>
      <c r="M75" s="94"/>
      <c r="N75" s="128"/>
      <c r="O75" s="185"/>
      <c r="P75" s="94"/>
      <c r="Q75" s="243"/>
      <c r="R75" s="185"/>
    </row>
    <row r="76" spans="1:18" ht="17.25" customHeight="1">
      <c r="A76" s="284"/>
      <c r="B76" s="264"/>
      <c r="C76" s="183"/>
      <c r="D76" s="184"/>
      <c r="E76" s="99"/>
      <c r="F76" s="183"/>
      <c r="G76" s="94"/>
      <c r="H76" s="128"/>
      <c r="I76" s="182"/>
      <c r="J76" s="94"/>
      <c r="K76" s="99"/>
      <c r="L76" s="183"/>
      <c r="M76" s="184"/>
      <c r="N76" s="229"/>
      <c r="O76" s="183"/>
      <c r="P76" s="94"/>
      <c r="Q76" s="118"/>
      <c r="R76" s="183"/>
    </row>
    <row r="77" spans="1:18" ht="17.25" customHeight="1">
      <c r="A77" s="283"/>
      <c r="B77" s="273"/>
      <c r="C77" s="186"/>
      <c r="D77" s="285"/>
      <c r="E77" s="104"/>
      <c r="F77" s="186"/>
      <c r="G77" s="200"/>
      <c r="H77" s="104"/>
      <c r="I77" s="186"/>
      <c r="J77" s="200"/>
      <c r="K77" s="106"/>
      <c r="L77" s="186"/>
      <c r="M77" s="200"/>
      <c r="N77" s="106"/>
      <c r="O77" s="186"/>
      <c r="P77" s="200"/>
      <c r="Q77" s="106"/>
      <c r="R77" s="186"/>
    </row>
    <row r="78" spans="1:18" ht="17.25" customHeight="1" thickBot="1">
      <c r="A78" s="209" t="s">
        <v>11</v>
      </c>
      <c r="B78" s="108">
        <f>SUM(B72:B77)</f>
        <v>0</v>
      </c>
      <c r="C78" s="189">
        <f>SUM(C72:C77)</f>
        <v>0</v>
      </c>
      <c r="D78" s="281" t="s">
        <v>11</v>
      </c>
      <c r="E78" s="108">
        <f>SUM(E72:E77)</f>
        <v>270</v>
      </c>
      <c r="F78" s="189">
        <f>SUM(F72:F77)</f>
        <v>0</v>
      </c>
      <c r="G78" s="281" t="s">
        <v>11</v>
      </c>
      <c r="H78" s="108">
        <f>SUM(H72:H77)</f>
        <v>1605</v>
      </c>
      <c r="I78" s="189">
        <f>SUM(I72:I77)</f>
        <v>0</v>
      </c>
      <c r="J78" s="281" t="s">
        <v>11</v>
      </c>
      <c r="K78" s="108">
        <f>SUM(K72:K77)</f>
        <v>3835</v>
      </c>
      <c r="L78" s="189">
        <f>SUM(L72:L77)</f>
        <v>0</v>
      </c>
      <c r="M78" s="281" t="s">
        <v>11</v>
      </c>
      <c r="N78" s="108">
        <f>SUM(N72:N77)</f>
        <v>3005</v>
      </c>
      <c r="O78" s="189">
        <f>SUM(O72:O77)</f>
        <v>0</v>
      </c>
      <c r="P78" s="281" t="s">
        <v>11</v>
      </c>
      <c r="Q78" s="108">
        <f>SUM(Q72:Q77)</f>
        <v>0</v>
      </c>
      <c r="R78" s="189">
        <f>SUM(R72:R77)</f>
        <v>0</v>
      </c>
    </row>
    <row r="83" ht="13.5">
      <c r="H83" s="61">
        <v>0</v>
      </c>
    </row>
  </sheetData>
  <sheetProtection/>
  <mergeCells count="8">
    <mergeCell ref="P70:R70"/>
    <mergeCell ref="P61:R61"/>
    <mergeCell ref="P51:R51"/>
    <mergeCell ref="A2:E2"/>
    <mergeCell ref="N1:O1"/>
    <mergeCell ref="N2:O2"/>
    <mergeCell ref="F2:I2"/>
    <mergeCell ref="F1:I1"/>
  </mergeCells>
  <conditionalFormatting sqref="C8:C28 F8:F28 I8:I28 L8 C30:C40 F30:F40 I30:I40 L30:L40 O30:O40 R30:R40 C42:C44 F42:F44 I42:I44 L42:L44 O42:O44 R42:R44 O8:O23 O26:O28 R26:R28 R8:R22 L10:L28">
    <cfRule type="cellIs" priority="6" dxfId="11" operator="greaterThan" stopIfTrue="1">
      <formula>B8</formula>
    </cfRule>
  </conditionalFormatting>
  <conditionalFormatting sqref="C53:C56 F53:F56 I53:I56 L53:L56 O53:O56 R53:R56 C63:C65 F63:F65 I63:I65 L63:L65 O63:O65 R63:R65 C72:C77 I72:I77 L72:L77 O72:O77 R72:R77 F72:F77">
    <cfRule type="cellIs" priority="5" dxfId="11" operator="greaterThan" stopIfTrue="1">
      <formula>B53</formula>
    </cfRule>
  </conditionalFormatting>
  <conditionalFormatting sqref="O24:O25">
    <cfRule type="cellIs" priority="4" dxfId="11" operator="greaterThan" stopIfTrue="1">
      <formula>N24</formula>
    </cfRule>
  </conditionalFormatting>
  <conditionalFormatting sqref="R24:R25">
    <cfRule type="cellIs" priority="3" dxfId="11" operator="greaterThan" stopIfTrue="1">
      <formula>Q24</formula>
    </cfRule>
  </conditionalFormatting>
  <conditionalFormatting sqref="R23">
    <cfRule type="cellIs" priority="2" dxfId="11" operator="greaterThan" stopIfTrue="1">
      <formula>Q23</formula>
    </cfRule>
  </conditionalFormatting>
  <conditionalFormatting sqref="L9">
    <cfRule type="cellIs" priority="1" dxfId="11" operator="greaterThan" stopIfTrue="1">
      <formula>K9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3"/>
  <headerFooter alignWithMargins="0">
    <oddHeader>&amp;L&amp;"ＭＳ Ｐ明朝,太字"&amp;16折込広告企画書　佐賀地区 No.1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SheetLayoutView="75" workbookViewId="0" topLeftCell="A1">
      <selection activeCell="W16" sqref="W16"/>
    </sheetView>
  </sheetViews>
  <sheetFormatPr defaultColWidth="9.00390625" defaultRowHeight="13.5"/>
  <cols>
    <col min="1" max="1" width="9.125" style="61" customWidth="1"/>
    <col min="2" max="2" width="7.375" style="61" customWidth="1"/>
    <col min="3" max="3" width="7.625" style="61" customWidth="1"/>
    <col min="4" max="4" width="9.125" style="61" customWidth="1"/>
    <col min="5" max="5" width="7.375" style="61" customWidth="1"/>
    <col min="6" max="6" width="7.625" style="61" customWidth="1"/>
    <col min="7" max="7" width="9.125" style="61" customWidth="1"/>
    <col min="8" max="8" width="7.375" style="61" customWidth="1"/>
    <col min="9" max="9" width="7.625" style="61" customWidth="1"/>
    <col min="10" max="10" width="9.125" style="61" customWidth="1"/>
    <col min="11" max="11" width="7.375" style="61" customWidth="1"/>
    <col min="12" max="12" width="7.625" style="61" customWidth="1"/>
    <col min="13" max="13" width="9.125" style="61" customWidth="1"/>
    <col min="14" max="14" width="7.375" style="61" customWidth="1"/>
    <col min="15" max="15" width="7.625" style="61" customWidth="1"/>
    <col min="16" max="16" width="9.125" style="61" customWidth="1"/>
    <col min="17" max="17" width="7.375" style="61" customWidth="1"/>
    <col min="18" max="18" width="7.625" style="61" customWidth="1"/>
    <col min="19" max="19" width="1.75390625" style="61" customWidth="1"/>
    <col min="20" max="16384" width="9.00390625" style="61" customWidth="1"/>
  </cols>
  <sheetData>
    <row r="1" spans="1:18" ht="16.5" customHeight="1">
      <c r="A1" s="51" t="s">
        <v>0</v>
      </c>
      <c r="B1" s="52"/>
      <c r="C1" s="53"/>
      <c r="D1" s="54"/>
      <c r="E1" s="53"/>
      <c r="F1" s="417" t="s">
        <v>1</v>
      </c>
      <c r="G1" s="418"/>
      <c r="H1" s="418"/>
      <c r="I1" s="419"/>
      <c r="J1" s="55" t="s">
        <v>2</v>
      </c>
      <c r="K1" s="56" t="s">
        <v>23</v>
      </c>
      <c r="L1" s="57"/>
      <c r="M1" s="58"/>
      <c r="N1" s="410" t="s">
        <v>20</v>
      </c>
      <c r="O1" s="411"/>
      <c r="P1" s="59"/>
      <c r="Q1" s="1"/>
      <c r="R1" s="60"/>
    </row>
    <row r="2" spans="1:18" ht="34.5" customHeight="1" thickBot="1">
      <c r="A2" s="422">
        <f>'佐賀市・神埼市・神埼郡・三養基郡'!A2</f>
        <v>0</v>
      </c>
      <c r="B2" s="423"/>
      <c r="C2" s="423"/>
      <c r="D2" s="423"/>
      <c r="E2" s="423"/>
      <c r="F2" s="414" t="str">
        <f>'佐賀市・神埼市・神埼郡・三養基郡'!F2</f>
        <v>令和     年     月     日 ( )</v>
      </c>
      <c r="G2" s="415"/>
      <c r="H2" s="415"/>
      <c r="I2" s="416"/>
      <c r="J2" s="178">
        <f>'佐賀市・神埼市・神埼郡・三養基郡'!J2</f>
        <v>0</v>
      </c>
      <c r="K2" s="63">
        <f>'佐賀市・神埼市・神埼郡・三養基郡'!K2</f>
        <v>0</v>
      </c>
      <c r="L2" s="64"/>
      <c r="M2" s="179"/>
      <c r="N2" s="420"/>
      <c r="O2" s="421"/>
      <c r="P2" s="397" t="s">
        <v>210</v>
      </c>
      <c r="Q2" s="398"/>
      <c r="R2" s="398"/>
    </row>
    <row r="3" spans="13:18" ht="15" customHeight="1" thickBot="1">
      <c r="M3" s="67"/>
      <c r="N3" s="1"/>
      <c r="O3" s="1"/>
      <c r="P3" s="399" t="s">
        <v>211</v>
      </c>
      <c r="Q3" s="400"/>
      <c r="R3" s="400"/>
    </row>
    <row r="4" spans="1:18" ht="18" customHeight="1" thickBot="1">
      <c r="A4" s="68" t="s">
        <v>208</v>
      </c>
      <c r="B4" s="69"/>
      <c r="C4" s="70" t="s">
        <v>46</v>
      </c>
      <c r="D4" s="71" t="s">
        <v>47</v>
      </c>
      <c r="E4" s="72"/>
      <c r="F4" s="73" t="s">
        <v>3</v>
      </c>
      <c r="G4" s="74">
        <f>B14+E14+H14+K14+N14+Q14</f>
        <v>11530</v>
      </c>
      <c r="H4" s="75" t="s">
        <v>4</v>
      </c>
      <c r="I4" s="76">
        <f>C14+F14+I14+L14+O14+R14</f>
        <v>0</v>
      </c>
      <c r="J4" s="1"/>
      <c r="L4" s="77" t="s">
        <v>13</v>
      </c>
      <c r="M4" s="78">
        <f>I4+I16+I26+I36+I46+I54+I72</f>
        <v>0</v>
      </c>
      <c r="P4" s="401" t="s">
        <v>212</v>
      </c>
      <c r="Q4" s="402"/>
      <c r="R4" s="402"/>
    </row>
    <row r="5" ht="5.25" customHeight="1" thickBot="1"/>
    <row r="6" spans="1:18" ht="16.5" customHeight="1">
      <c r="A6" s="80" t="s">
        <v>5</v>
      </c>
      <c r="B6" s="81"/>
      <c r="C6" s="82"/>
      <c r="D6" s="83" t="s">
        <v>6</v>
      </c>
      <c r="E6" s="84"/>
      <c r="F6" s="85"/>
      <c r="G6" s="86" t="s">
        <v>7</v>
      </c>
      <c r="H6" s="81"/>
      <c r="I6" s="82"/>
      <c r="J6" s="83" t="s">
        <v>8</v>
      </c>
      <c r="K6" s="84"/>
      <c r="L6" s="85"/>
      <c r="M6" s="87" t="s">
        <v>53</v>
      </c>
      <c r="N6" s="81"/>
      <c r="O6" s="82"/>
      <c r="P6" s="87" t="s">
        <v>22</v>
      </c>
      <c r="Q6" s="88"/>
      <c r="R6" s="89"/>
    </row>
    <row r="7" spans="1:18" ht="14.25" customHeight="1">
      <c r="A7" s="90" t="s">
        <v>9</v>
      </c>
      <c r="B7" s="91" t="s">
        <v>10</v>
      </c>
      <c r="C7" s="92" t="s">
        <v>119</v>
      </c>
      <c r="D7" s="93" t="s">
        <v>9</v>
      </c>
      <c r="E7" s="91" t="s">
        <v>10</v>
      </c>
      <c r="F7" s="92" t="s">
        <v>119</v>
      </c>
      <c r="G7" s="93" t="s">
        <v>9</v>
      </c>
      <c r="H7" s="91" t="s">
        <v>10</v>
      </c>
      <c r="I7" s="92" t="s">
        <v>119</v>
      </c>
      <c r="J7" s="93" t="s">
        <v>9</v>
      </c>
      <c r="K7" s="91" t="s">
        <v>10</v>
      </c>
      <c r="L7" s="92" t="s">
        <v>119</v>
      </c>
      <c r="M7" s="93" t="s">
        <v>9</v>
      </c>
      <c r="N7" s="91" t="s">
        <v>10</v>
      </c>
      <c r="O7" s="92" t="s">
        <v>119</v>
      </c>
      <c r="P7" s="180" t="s">
        <v>9</v>
      </c>
      <c r="Q7" s="91" t="s">
        <v>10</v>
      </c>
      <c r="R7" s="92" t="s">
        <v>119</v>
      </c>
    </row>
    <row r="8" spans="1:18" ht="17.25" customHeight="1">
      <c r="A8" s="94"/>
      <c r="B8" s="181"/>
      <c r="C8" s="182"/>
      <c r="D8" s="94"/>
      <c r="E8" s="181"/>
      <c r="F8" s="182"/>
      <c r="G8" s="94" t="s">
        <v>49</v>
      </c>
      <c r="H8" s="181">
        <v>915</v>
      </c>
      <c r="I8" s="182"/>
      <c r="J8" s="94" t="s">
        <v>49</v>
      </c>
      <c r="K8" s="181">
        <v>2015</v>
      </c>
      <c r="L8" s="182"/>
      <c r="M8" s="94" t="s">
        <v>48</v>
      </c>
      <c r="N8" s="181">
        <v>1200</v>
      </c>
      <c r="O8" s="182"/>
      <c r="P8" s="199"/>
      <c r="Q8" s="181"/>
      <c r="R8" s="182"/>
    </row>
    <row r="9" spans="1:18" ht="17.25" customHeight="1">
      <c r="A9" s="94"/>
      <c r="B9" s="99"/>
      <c r="C9" s="183"/>
      <c r="D9" s="94"/>
      <c r="E9" s="99"/>
      <c r="F9" s="183"/>
      <c r="G9" s="94" t="s">
        <v>50</v>
      </c>
      <c r="H9" s="181">
        <v>1460</v>
      </c>
      <c r="I9" s="185"/>
      <c r="J9" s="94" t="s">
        <v>155</v>
      </c>
      <c r="K9" s="181">
        <v>2540</v>
      </c>
      <c r="L9" s="185"/>
      <c r="M9" s="94" t="s">
        <v>50</v>
      </c>
      <c r="N9" s="181">
        <v>780</v>
      </c>
      <c r="O9" s="185"/>
      <c r="P9" s="199"/>
      <c r="Q9" s="181"/>
      <c r="R9" s="185"/>
    </row>
    <row r="10" spans="1:18" ht="17.25" customHeight="1">
      <c r="A10" s="94"/>
      <c r="B10" s="127"/>
      <c r="C10" s="183"/>
      <c r="D10" s="94"/>
      <c r="E10" s="99"/>
      <c r="F10" s="183"/>
      <c r="G10" s="94" t="s">
        <v>51</v>
      </c>
      <c r="H10" s="181">
        <v>200</v>
      </c>
      <c r="I10" s="185"/>
      <c r="J10" s="94" t="s">
        <v>52</v>
      </c>
      <c r="K10" s="181">
        <v>2420</v>
      </c>
      <c r="L10" s="185"/>
      <c r="M10" s="98"/>
      <c r="N10" s="128"/>
      <c r="O10" s="185"/>
      <c r="P10" s="199"/>
      <c r="Q10" s="181"/>
      <c r="R10" s="185"/>
    </row>
    <row r="11" spans="1:18" ht="17.25" customHeight="1">
      <c r="A11" s="94"/>
      <c r="B11" s="127"/>
      <c r="C11" s="183"/>
      <c r="D11" s="98"/>
      <c r="E11" s="99"/>
      <c r="F11" s="183"/>
      <c r="G11" s="94"/>
      <c r="H11" s="113"/>
      <c r="I11" s="185"/>
      <c r="J11" s="94"/>
      <c r="K11" s="181"/>
      <c r="L11" s="185"/>
      <c r="M11" s="98"/>
      <c r="N11" s="99"/>
      <c r="O11" s="183"/>
      <c r="P11" s="94"/>
      <c r="Q11" s="181"/>
      <c r="R11" s="185"/>
    </row>
    <row r="12" spans="1:18" ht="17.25" customHeight="1">
      <c r="A12" s="359"/>
      <c r="B12" s="357"/>
      <c r="C12" s="185"/>
      <c r="D12" s="94"/>
      <c r="E12" s="181"/>
      <c r="F12" s="185"/>
      <c r="G12" s="98"/>
      <c r="H12" s="99"/>
      <c r="I12" s="183"/>
      <c r="J12" s="101"/>
      <c r="K12" s="134"/>
      <c r="L12" s="185"/>
      <c r="M12" s="374"/>
      <c r="N12" s="118"/>
      <c r="O12" s="183"/>
      <c r="P12" s="184"/>
      <c r="Q12" s="128"/>
      <c r="R12" s="185"/>
    </row>
    <row r="13" spans="1:18" ht="17.25" customHeight="1">
      <c r="A13" s="101"/>
      <c r="B13" s="102"/>
      <c r="C13" s="186"/>
      <c r="D13" s="187"/>
      <c r="E13" s="104"/>
      <c r="F13" s="186"/>
      <c r="G13" s="101"/>
      <c r="H13" s="104"/>
      <c r="I13" s="186"/>
      <c r="J13" s="188"/>
      <c r="K13" s="134"/>
      <c r="L13" s="186"/>
      <c r="M13" s="375"/>
      <c r="N13" s="134"/>
      <c r="O13" s="186"/>
      <c r="P13" s="364"/>
      <c r="Q13" s="106"/>
      <c r="R13" s="186"/>
    </row>
    <row r="14" spans="1:18" ht="17.25" customHeight="1" thickBot="1">
      <c r="A14" s="107" t="s">
        <v>11</v>
      </c>
      <c r="B14" s="108">
        <f>SUM(B8:B13)</f>
        <v>0</v>
      </c>
      <c r="C14" s="189">
        <f>SUM(C8:C13)</f>
        <v>0</v>
      </c>
      <c r="D14" s="107" t="s">
        <v>11</v>
      </c>
      <c r="E14" s="108">
        <f>SUM(E8:E13)</f>
        <v>0</v>
      </c>
      <c r="F14" s="189">
        <f>SUM(F8:F13)</f>
        <v>0</v>
      </c>
      <c r="G14" s="107" t="s">
        <v>11</v>
      </c>
      <c r="H14" s="108">
        <f>SUM(H8:H13)</f>
        <v>2575</v>
      </c>
      <c r="I14" s="189">
        <f>SUM(I8:I13)</f>
        <v>0</v>
      </c>
      <c r="J14" s="107" t="s">
        <v>11</v>
      </c>
      <c r="K14" s="110">
        <f>SUM(K8:K13)</f>
        <v>6975</v>
      </c>
      <c r="L14" s="189">
        <f>SUM(L8:L13)</f>
        <v>0</v>
      </c>
      <c r="M14" s="376" t="s">
        <v>11</v>
      </c>
      <c r="N14" s="108">
        <f>SUM(N8:N13)</f>
        <v>1980</v>
      </c>
      <c r="O14" s="189">
        <f>SUM(O8:O13)</f>
        <v>0</v>
      </c>
      <c r="P14" s="365" t="s">
        <v>11</v>
      </c>
      <c r="Q14" s="110">
        <f>SUM(Q8:Q13)</f>
        <v>0</v>
      </c>
      <c r="R14" s="189">
        <f>SUM(R8:R13)</f>
        <v>0</v>
      </c>
    </row>
    <row r="15" spans="1:18" ht="13.5" customHeight="1" thickBot="1">
      <c r="A15" s="172"/>
      <c r="B15" s="173"/>
      <c r="C15" s="190"/>
      <c r="D15" s="172"/>
      <c r="E15" s="173"/>
      <c r="F15" s="190"/>
      <c r="G15" s="172"/>
      <c r="H15" s="191"/>
      <c r="I15" s="192"/>
      <c r="J15" s="172"/>
      <c r="K15" s="173"/>
      <c r="L15" s="190"/>
      <c r="M15" s="377"/>
      <c r="N15" s="173"/>
      <c r="O15" s="190"/>
      <c r="P15" s="172"/>
      <c r="Q15" s="173"/>
      <c r="R15" s="190"/>
    </row>
    <row r="16" spans="1:18" ht="18" customHeight="1" thickBot="1">
      <c r="A16" s="68" t="s">
        <v>208</v>
      </c>
      <c r="B16" s="69"/>
      <c r="C16" s="70" t="s">
        <v>125</v>
      </c>
      <c r="D16" s="71" t="s">
        <v>124</v>
      </c>
      <c r="E16" s="72"/>
      <c r="F16" s="73" t="s">
        <v>3</v>
      </c>
      <c r="G16" s="74">
        <f>B24+E24+H24+K24+N24+Q24</f>
        <v>9430</v>
      </c>
      <c r="H16" s="75" t="s">
        <v>4</v>
      </c>
      <c r="I16" s="76">
        <f>C24+F24+I24+L24+O24+R24</f>
        <v>0</v>
      </c>
      <c r="J16" s="193" t="s">
        <v>131</v>
      </c>
      <c r="L16" s="137"/>
      <c r="M16" s="378"/>
      <c r="P16" s="194"/>
      <c r="Q16" s="66"/>
      <c r="R16" s="66"/>
    </row>
    <row r="17" ht="6" customHeight="1" thickBot="1">
      <c r="M17" s="363"/>
    </row>
    <row r="18" spans="1:18" ht="16.5" customHeight="1">
      <c r="A18" s="80" t="s">
        <v>5</v>
      </c>
      <c r="B18" s="81"/>
      <c r="C18" s="82"/>
      <c r="D18" s="83" t="s">
        <v>6</v>
      </c>
      <c r="E18" s="84"/>
      <c r="F18" s="85"/>
      <c r="G18" s="86" t="s">
        <v>7</v>
      </c>
      <c r="H18" s="81"/>
      <c r="I18" s="82"/>
      <c r="J18" s="83" t="s">
        <v>8</v>
      </c>
      <c r="K18" s="84"/>
      <c r="L18" s="85"/>
      <c r="M18" s="87" t="s">
        <v>53</v>
      </c>
      <c r="N18" s="81"/>
      <c r="O18" s="82"/>
      <c r="P18" s="87" t="s">
        <v>22</v>
      </c>
      <c r="Q18" s="88"/>
      <c r="R18" s="89"/>
    </row>
    <row r="19" spans="1:18" ht="14.25" customHeight="1">
      <c r="A19" s="90" t="s">
        <v>9</v>
      </c>
      <c r="B19" s="91" t="s">
        <v>10</v>
      </c>
      <c r="C19" s="92" t="s">
        <v>119</v>
      </c>
      <c r="D19" s="93" t="s">
        <v>9</v>
      </c>
      <c r="E19" s="91" t="s">
        <v>10</v>
      </c>
      <c r="F19" s="92" t="s">
        <v>119</v>
      </c>
      <c r="G19" s="93" t="s">
        <v>9</v>
      </c>
      <c r="H19" s="91" t="s">
        <v>10</v>
      </c>
      <c r="I19" s="92" t="s">
        <v>119</v>
      </c>
      <c r="J19" s="93" t="s">
        <v>9</v>
      </c>
      <c r="K19" s="91" t="s">
        <v>10</v>
      </c>
      <c r="L19" s="92" t="s">
        <v>119</v>
      </c>
      <c r="M19" s="373" t="s">
        <v>9</v>
      </c>
      <c r="N19" s="91" t="s">
        <v>10</v>
      </c>
      <c r="O19" s="92" t="s">
        <v>119</v>
      </c>
      <c r="P19" s="90" t="s">
        <v>9</v>
      </c>
      <c r="Q19" s="91" t="s">
        <v>10</v>
      </c>
      <c r="R19" s="92" t="s">
        <v>119</v>
      </c>
    </row>
    <row r="20" spans="1:18" ht="17.25" customHeight="1">
      <c r="A20" s="94"/>
      <c r="B20" s="181"/>
      <c r="C20" s="182"/>
      <c r="D20" s="94"/>
      <c r="E20" s="181"/>
      <c r="F20" s="182"/>
      <c r="G20" s="94" t="s">
        <v>55</v>
      </c>
      <c r="H20" s="181">
        <v>250</v>
      </c>
      <c r="I20" s="182"/>
      <c r="J20" s="94"/>
      <c r="K20" s="181"/>
      <c r="L20" s="182"/>
      <c r="M20" s="94" t="s">
        <v>57</v>
      </c>
      <c r="N20" s="181">
        <v>3140</v>
      </c>
      <c r="O20" s="182"/>
      <c r="P20" s="240"/>
      <c r="Q20" s="181"/>
      <c r="R20" s="182"/>
    </row>
    <row r="21" spans="1:18" ht="17.25" customHeight="1">
      <c r="A21" s="98"/>
      <c r="B21" s="112"/>
      <c r="C21" s="183"/>
      <c r="D21" s="244"/>
      <c r="E21" s="226"/>
      <c r="F21" s="185"/>
      <c r="G21" s="94" t="s">
        <v>54</v>
      </c>
      <c r="H21" s="181">
        <v>500</v>
      </c>
      <c r="I21" s="185"/>
      <c r="J21" s="94"/>
      <c r="K21" s="181"/>
      <c r="L21" s="185"/>
      <c r="M21" s="94" t="s">
        <v>54</v>
      </c>
      <c r="N21" s="181">
        <v>3035</v>
      </c>
      <c r="O21" s="185"/>
      <c r="P21" s="240"/>
      <c r="Q21" s="181"/>
      <c r="R21" s="185"/>
    </row>
    <row r="22" spans="1:18" ht="17.25" customHeight="1">
      <c r="A22" s="98"/>
      <c r="B22" s="112"/>
      <c r="C22" s="183"/>
      <c r="D22" s="321"/>
      <c r="E22" s="313"/>
      <c r="F22" s="182"/>
      <c r="G22" s="98"/>
      <c r="H22" s="128"/>
      <c r="I22" s="185"/>
      <c r="J22" s="98"/>
      <c r="K22" s="313"/>
      <c r="L22" s="185"/>
      <c r="M22" s="94" t="s">
        <v>56</v>
      </c>
      <c r="N22" s="181">
        <v>2505</v>
      </c>
      <c r="O22" s="185"/>
      <c r="P22" s="98"/>
      <c r="Q22" s="313"/>
      <c r="R22" s="185"/>
    </row>
    <row r="23" spans="1:18" ht="17.25" customHeight="1">
      <c r="A23" s="101"/>
      <c r="B23" s="102"/>
      <c r="C23" s="186"/>
      <c r="D23" s="322"/>
      <c r="E23" s="323"/>
      <c r="F23" s="320"/>
      <c r="G23" s="101"/>
      <c r="H23" s="104"/>
      <c r="I23" s="186"/>
      <c r="J23" s="101"/>
      <c r="K23" s="132"/>
      <c r="L23" s="320"/>
      <c r="M23" s="101"/>
      <c r="N23" s="132"/>
      <c r="O23" s="320"/>
      <c r="P23" s="200"/>
      <c r="Q23" s="195"/>
      <c r="R23" s="320"/>
    </row>
    <row r="24" spans="1:18" ht="17.25" customHeight="1" thickBot="1">
      <c r="A24" s="107" t="s">
        <v>11</v>
      </c>
      <c r="B24" s="108">
        <f>SUM(B20:B23)</f>
        <v>0</v>
      </c>
      <c r="C24" s="189">
        <f>SUM(C20:C23)</f>
        <v>0</v>
      </c>
      <c r="D24" s="107" t="s">
        <v>11</v>
      </c>
      <c r="E24" s="108">
        <f>SUM(E20:E23)</f>
        <v>0</v>
      </c>
      <c r="F24" s="189">
        <f>SUM(F20:F23)</f>
        <v>0</v>
      </c>
      <c r="G24" s="107" t="s">
        <v>11</v>
      </c>
      <c r="H24" s="108">
        <f>SUM(H20:H23)</f>
        <v>750</v>
      </c>
      <c r="I24" s="189">
        <f>SUM(I20:I23)</f>
        <v>0</v>
      </c>
      <c r="J24" s="107" t="s">
        <v>11</v>
      </c>
      <c r="K24" s="108">
        <f>SUM(K20:K23)</f>
        <v>0</v>
      </c>
      <c r="L24" s="189">
        <f>SUM(L20:L23)</f>
        <v>0</v>
      </c>
      <c r="M24" s="107" t="s">
        <v>11</v>
      </c>
      <c r="N24" s="108">
        <f>SUM(N20:N23)</f>
        <v>8680</v>
      </c>
      <c r="O24" s="189">
        <f>SUM(O20:O23)</f>
        <v>0</v>
      </c>
      <c r="P24" s="107" t="s">
        <v>11</v>
      </c>
      <c r="Q24" s="110">
        <f>SUM(Q20:Q23)</f>
        <v>0</v>
      </c>
      <c r="R24" s="189">
        <f>SUM(R20:R23)</f>
        <v>0</v>
      </c>
    </row>
    <row r="25" ht="13.5" customHeight="1" thickBot="1"/>
    <row r="26" spans="1:13" ht="18" customHeight="1" thickBot="1">
      <c r="A26" s="68" t="s">
        <v>208</v>
      </c>
      <c r="B26" s="69"/>
      <c r="C26" s="70" t="s">
        <v>58</v>
      </c>
      <c r="D26" s="71" t="s">
        <v>59</v>
      </c>
      <c r="E26" s="72"/>
      <c r="F26" s="73" t="s">
        <v>3</v>
      </c>
      <c r="G26" s="74">
        <f>B34+E34+H34+K34+N34+Q34</f>
        <v>6490</v>
      </c>
      <c r="H26" s="75" t="s">
        <v>4</v>
      </c>
      <c r="I26" s="76">
        <f>C34+F34+I34+L34+O34+R34</f>
        <v>0</v>
      </c>
      <c r="J26" s="1"/>
      <c r="M26" s="111"/>
    </row>
    <row r="27" ht="5.25" customHeight="1" thickBot="1"/>
    <row r="28" spans="1:18" ht="16.5" customHeight="1">
      <c r="A28" s="80" t="s">
        <v>5</v>
      </c>
      <c r="B28" s="81"/>
      <c r="C28" s="82"/>
      <c r="D28" s="83" t="s">
        <v>6</v>
      </c>
      <c r="E28" s="84"/>
      <c r="F28" s="85"/>
      <c r="G28" s="86" t="s">
        <v>7</v>
      </c>
      <c r="H28" s="81"/>
      <c r="I28" s="82"/>
      <c r="J28" s="83" t="s">
        <v>8</v>
      </c>
      <c r="K28" s="84"/>
      <c r="L28" s="85"/>
      <c r="M28" s="87" t="s">
        <v>53</v>
      </c>
      <c r="N28" s="81"/>
      <c r="O28" s="82"/>
      <c r="P28" s="87" t="s">
        <v>22</v>
      </c>
      <c r="Q28" s="88"/>
      <c r="R28" s="89"/>
    </row>
    <row r="29" spans="1:18" ht="14.25" customHeight="1">
      <c r="A29" s="90" t="s">
        <v>9</v>
      </c>
      <c r="B29" s="91" t="s">
        <v>10</v>
      </c>
      <c r="C29" s="92" t="s">
        <v>119</v>
      </c>
      <c r="D29" s="93" t="s">
        <v>9</v>
      </c>
      <c r="E29" s="91" t="s">
        <v>10</v>
      </c>
      <c r="F29" s="92" t="s">
        <v>119</v>
      </c>
      <c r="G29" s="93" t="s">
        <v>9</v>
      </c>
      <c r="H29" s="91" t="s">
        <v>10</v>
      </c>
      <c r="I29" s="92" t="s">
        <v>119</v>
      </c>
      <c r="J29" s="93" t="s">
        <v>9</v>
      </c>
      <c r="K29" s="91" t="s">
        <v>10</v>
      </c>
      <c r="L29" s="92" t="s">
        <v>119</v>
      </c>
      <c r="M29" s="93" t="s">
        <v>9</v>
      </c>
      <c r="N29" s="91" t="s">
        <v>10</v>
      </c>
      <c r="O29" s="92" t="s">
        <v>119</v>
      </c>
      <c r="P29" s="93" t="s">
        <v>9</v>
      </c>
      <c r="Q29" s="91" t="s">
        <v>10</v>
      </c>
      <c r="R29" s="92" t="s">
        <v>119</v>
      </c>
    </row>
    <row r="30" spans="1:18" ht="17.25" customHeight="1">
      <c r="A30" s="349"/>
      <c r="B30" s="350"/>
      <c r="C30" s="351"/>
      <c r="D30" s="349"/>
      <c r="E30" s="350"/>
      <c r="F30" s="351"/>
      <c r="G30" s="349"/>
      <c r="H30" s="350"/>
      <c r="I30" s="182"/>
      <c r="J30" s="94"/>
      <c r="K30" s="181">
        <v>0</v>
      </c>
      <c r="L30" s="182"/>
      <c r="M30" s="94" t="s">
        <v>201</v>
      </c>
      <c r="N30" s="181">
        <v>2295</v>
      </c>
      <c r="O30" s="182"/>
      <c r="P30" s="356"/>
      <c r="Q30" s="181"/>
      <c r="R30" s="182"/>
    </row>
    <row r="31" spans="1:18" ht="17.25" customHeight="1">
      <c r="A31" s="352"/>
      <c r="B31" s="353"/>
      <c r="C31" s="354"/>
      <c r="D31" s="352"/>
      <c r="E31" s="355"/>
      <c r="F31" s="354"/>
      <c r="G31" s="352"/>
      <c r="H31" s="355"/>
      <c r="I31" s="183"/>
      <c r="J31" s="94"/>
      <c r="K31" s="176"/>
      <c r="L31" s="183"/>
      <c r="M31" s="94" t="s">
        <v>202</v>
      </c>
      <c r="N31" s="181">
        <v>2315</v>
      </c>
      <c r="O31" s="185"/>
      <c r="P31" s="356"/>
      <c r="Q31" s="118"/>
      <c r="R31" s="183"/>
    </row>
    <row r="32" spans="1:18" ht="17.25" customHeight="1">
      <c r="A32" s="197"/>
      <c r="B32" s="112"/>
      <c r="C32" s="183"/>
      <c r="D32" s="98"/>
      <c r="E32" s="99"/>
      <c r="F32" s="183"/>
      <c r="G32" s="98"/>
      <c r="H32" s="99"/>
      <c r="I32" s="183"/>
      <c r="J32" s="198"/>
      <c r="K32" s="99"/>
      <c r="L32" s="183"/>
      <c r="M32" s="292" t="s">
        <v>203</v>
      </c>
      <c r="N32" s="181">
        <v>1880</v>
      </c>
      <c r="O32" s="185"/>
      <c r="P32" s="344"/>
      <c r="Q32" s="118"/>
      <c r="R32" s="183"/>
    </row>
    <row r="33" spans="1:18" ht="17.25" customHeight="1">
      <c r="A33" s="101"/>
      <c r="B33" s="102"/>
      <c r="C33" s="186"/>
      <c r="D33" s="101"/>
      <c r="E33" s="104"/>
      <c r="F33" s="186"/>
      <c r="G33" s="101"/>
      <c r="H33" s="104"/>
      <c r="I33" s="186"/>
      <c r="J33" s="101"/>
      <c r="K33" s="104"/>
      <c r="L33" s="186"/>
      <c r="M33" s="101"/>
      <c r="N33" s="104"/>
      <c r="O33" s="186"/>
      <c r="P33" s="94"/>
      <c r="Q33" s="106"/>
      <c r="R33" s="186"/>
    </row>
    <row r="34" spans="1:18" ht="17.25" customHeight="1" thickBot="1">
      <c r="A34" s="107" t="s">
        <v>11</v>
      </c>
      <c r="B34" s="108">
        <f>SUM(B30:B33)</f>
        <v>0</v>
      </c>
      <c r="C34" s="189">
        <f>SUM(C30:C33)</f>
        <v>0</v>
      </c>
      <c r="D34" s="107" t="s">
        <v>11</v>
      </c>
      <c r="E34" s="108">
        <f>SUM(E30:E33)</f>
        <v>0</v>
      </c>
      <c r="F34" s="189">
        <f>SUM(F30:F33)</f>
        <v>0</v>
      </c>
      <c r="G34" s="107" t="s">
        <v>11</v>
      </c>
      <c r="H34" s="108">
        <f>SUM(H30:H33)</f>
        <v>0</v>
      </c>
      <c r="I34" s="189">
        <f>SUM(I30:I33)</f>
        <v>0</v>
      </c>
      <c r="J34" s="107" t="s">
        <v>11</v>
      </c>
      <c r="K34" s="108">
        <f>SUM(K30:K33)</f>
        <v>0</v>
      </c>
      <c r="L34" s="189">
        <f>SUM(L30:L33)</f>
        <v>0</v>
      </c>
      <c r="M34" s="107" t="s">
        <v>11</v>
      </c>
      <c r="N34" s="108">
        <f>SUM(N30:N33)</f>
        <v>6490</v>
      </c>
      <c r="O34" s="189">
        <f>SUM(O30:O33)</f>
        <v>0</v>
      </c>
      <c r="P34" s="107" t="s">
        <v>11</v>
      </c>
      <c r="Q34" s="110">
        <f>SUM(Q30:Q33)</f>
        <v>0</v>
      </c>
      <c r="R34" s="189">
        <f>SUM(R30:R33)</f>
        <v>0</v>
      </c>
    </row>
    <row r="35" spans="7:10" ht="13.5" customHeight="1" thickBot="1">
      <c r="G35" s="136"/>
      <c r="H35" s="136"/>
      <c r="I35" s="136"/>
      <c r="J35" s="136"/>
    </row>
    <row r="36" spans="1:13" ht="18" customHeight="1" thickBot="1">
      <c r="A36" s="68" t="s">
        <v>208</v>
      </c>
      <c r="B36" s="69"/>
      <c r="C36" s="70" t="s">
        <v>133</v>
      </c>
      <c r="D36" s="71" t="s">
        <v>132</v>
      </c>
      <c r="E36" s="72"/>
      <c r="F36" s="73" t="s">
        <v>3</v>
      </c>
      <c r="G36" s="74">
        <f>B44+E44+H44+K44+N44+Q44</f>
        <v>5940</v>
      </c>
      <c r="H36" s="75" t="s">
        <v>4</v>
      </c>
      <c r="I36" s="76">
        <f>C44+F44+I44+L44+O44+R44</f>
        <v>0</v>
      </c>
      <c r="J36" s="1"/>
      <c r="M36" s="111"/>
    </row>
    <row r="37" ht="5.25" customHeight="1" thickBot="1"/>
    <row r="38" spans="1:18" ht="16.5" customHeight="1">
      <c r="A38" s="80" t="s">
        <v>5</v>
      </c>
      <c r="B38" s="81"/>
      <c r="C38" s="82"/>
      <c r="D38" s="83" t="s">
        <v>6</v>
      </c>
      <c r="E38" s="84"/>
      <c r="F38" s="85"/>
      <c r="G38" s="86" t="s">
        <v>7</v>
      </c>
      <c r="H38" s="81"/>
      <c r="I38" s="82"/>
      <c r="J38" s="83" t="s">
        <v>8</v>
      </c>
      <c r="K38" s="84"/>
      <c r="L38" s="85"/>
      <c r="M38" s="87" t="s">
        <v>53</v>
      </c>
      <c r="N38" s="81"/>
      <c r="O38" s="82"/>
      <c r="P38" s="87" t="s">
        <v>22</v>
      </c>
      <c r="Q38" s="88"/>
      <c r="R38" s="89"/>
    </row>
    <row r="39" spans="1:18" ht="14.25" customHeight="1">
      <c r="A39" s="90" t="s">
        <v>9</v>
      </c>
      <c r="B39" s="91" t="s">
        <v>10</v>
      </c>
      <c r="C39" s="92" t="s">
        <v>119</v>
      </c>
      <c r="D39" s="93" t="s">
        <v>9</v>
      </c>
      <c r="E39" s="91" t="s">
        <v>10</v>
      </c>
      <c r="F39" s="92" t="s">
        <v>119</v>
      </c>
      <c r="G39" s="93" t="s">
        <v>9</v>
      </c>
      <c r="H39" s="91" t="s">
        <v>10</v>
      </c>
      <c r="I39" s="92" t="s">
        <v>119</v>
      </c>
      <c r="J39" s="93" t="s">
        <v>9</v>
      </c>
      <c r="K39" s="91" t="s">
        <v>10</v>
      </c>
      <c r="L39" s="92" t="s">
        <v>119</v>
      </c>
      <c r="M39" s="93" t="s">
        <v>9</v>
      </c>
      <c r="N39" s="91" t="s">
        <v>10</v>
      </c>
      <c r="O39" s="92" t="s">
        <v>119</v>
      </c>
      <c r="P39" s="90" t="s">
        <v>9</v>
      </c>
      <c r="Q39" s="91" t="s">
        <v>10</v>
      </c>
      <c r="R39" s="92" t="s">
        <v>119</v>
      </c>
    </row>
    <row r="40" spans="1:18" ht="17.25" customHeight="1">
      <c r="A40" s="240"/>
      <c r="B40" s="99"/>
      <c r="C40" s="183"/>
      <c r="D40" s="240"/>
      <c r="E40" s="181"/>
      <c r="F40" s="182"/>
      <c r="G40" s="94" t="s">
        <v>62</v>
      </c>
      <c r="H40" s="181">
        <v>825</v>
      </c>
      <c r="I40" s="182"/>
      <c r="J40" s="345" t="s">
        <v>169</v>
      </c>
      <c r="K40" s="181">
        <v>1385</v>
      </c>
      <c r="L40" s="185"/>
      <c r="M40" s="94" t="s">
        <v>198</v>
      </c>
      <c r="N40" s="181">
        <v>1990</v>
      </c>
      <c r="O40" s="182"/>
      <c r="P40" s="240"/>
      <c r="Q40" s="181"/>
      <c r="R40" s="182"/>
    </row>
    <row r="41" spans="1:18" ht="17.25" customHeight="1">
      <c r="A41" s="302"/>
      <c r="B41" s="99"/>
      <c r="C41" s="183"/>
      <c r="D41" s="302"/>
      <c r="E41" s="99"/>
      <c r="F41" s="183"/>
      <c r="G41" s="94"/>
      <c r="H41" s="181"/>
      <c r="I41" s="185"/>
      <c r="J41" s="345"/>
      <c r="K41" s="181"/>
      <c r="L41" s="185"/>
      <c r="M41" s="345" t="s">
        <v>170</v>
      </c>
      <c r="N41" s="181">
        <v>1740</v>
      </c>
      <c r="O41" s="185"/>
      <c r="P41" s="345"/>
      <c r="Q41" s="181"/>
      <c r="R41" s="185"/>
    </row>
    <row r="42" spans="1:18" ht="17.25" customHeight="1">
      <c r="A42" s="129"/>
      <c r="B42" s="102"/>
      <c r="C42" s="186"/>
      <c r="D42" s="101"/>
      <c r="E42" s="104"/>
      <c r="F42" s="186"/>
      <c r="G42" s="94"/>
      <c r="H42" s="181"/>
      <c r="I42" s="185"/>
      <c r="J42" s="101"/>
      <c r="K42" s="104"/>
      <c r="L42" s="186"/>
      <c r="M42" s="297"/>
      <c r="N42" s="295"/>
      <c r="O42" s="185"/>
      <c r="P42" s="345"/>
      <c r="Q42" s="106"/>
      <c r="R42" s="186"/>
    </row>
    <row r="43" spans="1:18" ht="17.25" customHeight="1">
      <c r="A43" s="201"/>
      <c r="B43" s="202"/>
      <c r="C43" s="203"/>
      <c r="D43" s="204"/>
      <c r="E43" s="205"/>
      <c r="F43" s="203"/>
      <c r="G43" s="204"/>
      <c r="H43" s="205"/>
      <c r="I43" s="206"/>
      <c r="J43" s="204"/>
      <c r="K43" s="205"/>
      <c r="L43" s="203"/>
      <c r="M43" s="207"/>
      <c r="N43" s="208"/>
      <c r="O43" s="288"/>
      <c r="P43" s="207"/>
      <c r="Q43" s="126"/>
      <c r="R43" s="203"/>
    </row>
    <row r="44" spans="1:18" ht="17.25" customHeight="1" thickBot="1">
      <c r="A44" s="107" t="s">
        <v>11</v>
      </c>
      <c r="B44" s="108">
        <f>SUM(B40:B42)</f>
        <v>0</v>
      </c>
      <c r="C44" s="189">
        <f>SUM(C40:C42)</f>
        <v>0</v>
      </c>
      <c r="D44" s="107" t="s">
        <v>11</v>
      </c>
      <c r="E44" s="108">
        <f>SUM(E40:E42)</f>
        <v>0</v>
      </c>
      <c r="F44" s="189">
        <f>SUM(F40:F42)</f>
        <v>0</v>
      </c>
      <c r="G44" s="107" t="s">
        <v>11</v>
      </c>
      <c r="H44" s="108">
        <f>SUM(H40:H42)</f>
        <v>825</v>
      </c>
      <c r="I44" s="189">
        <f>SUM(I40:I42)</f>
        <v>0</v>
      </c>
      <c r="J44" s="107" t="s">
        <v>11</v>
      </c>
      <c r="K44" s="108">
        <f>SUM(K40:K42)</f>
        <v>1385</v>
      </c>
      <c r="L44" s="189">
        <f>SUM(L40:L42)</f>
        <v>0</v>
      </c>
      <c r="M44" s="107" t="s">
        <v>11</v>
      </c>
      <c r="N44" s="108">
        <f>SUM(N40:N42)</f>
        <v>3730</v>
      </c>
      <c r="O44" s="196">
        <f>SUM(O40:O42)</f>
        <v>0</v>
      </c>
      <c r="P44" s="209" t="s">
        <v>11</v>
      </c>
      <c r="Q44" s="110">
        <f>SUM(Q40:Q42)</f>
        <v>0</v>
      </c>
      <c r="R44" s="189">
        <f>SUM(R40:R42)</f>
        <v>0</v>
      </c>
    </row>
    <row r="45" spans="1:18" ht="13.5" customHeight="1" thickBot="1">
      <c r="A45" s="210"/>
      <c r="B45" s="132"/>
      <c r="C45" s="190"/>
      <c r="D45" s="210"/>
      <c r="E45" s="132"/>
      <c r="F45" s="190"/>
      <c r="G45" s="210"/>
      <c r="H45" s="211"/>
      <c r="I45" s="192"/>
      <c r="J45" s="210"/>
      <c r="K45" s="132"/>
      <c r="L45" s="190"/>
      <c r="M45" s="210"/>
      <c r="N45" s="132"/>
      <c r="O45" s="190"/>
      <c r="P45" s="172"/>
      <c r="Q45" s="132"/>
      <c r="R45" s="190"/>
    </row>
    <row r="46" spans="1:13" ht="18" customHeight="1" thickBot="1">
      <c r="A46" s="68" t="s">
        <v>208</v>
      </c>
      <c r="B46" s="69"/>
      <c r="C46" s="70" t="s">
        <v>60</v>
      </c>
      <c r="D46" s="71" t="s">
        <v>61</v>
      </c>
      <c r="E46" s="72"/>
      <c r="F46" s="73" t="s">
        <v>3</v>
      </c>
      <c r="G46" s="74">
        <f>B52+E52+H52+K52+N52+Q52</f>
        <v>1770</v>
      </c>
      <c r="H46" s="75" t="s">
        <v>4</v>
      </c>
      <c r="I46" s="76">
        <f>C52+F52+I52+L52+O52+R52</f>
        <v>0</v>
      </c>
      <c r="J46" s="1"/>
      <c r="M46" s="111"/>
    </row>
    <row r="47" ht="5.25" customHeight="1" thickBot="1"/>
    <row r="48" spans="1:18" ht="16.5" customHeight="1">
      <c r="A48" s="80" t="s">
        <v>5</v>
      </c>
      <c r="B48" s="81"/>
      <c r="C48" s="82"/>
      <c r="D48" s="83" t="s">
        <v>6</v>
      </c>
      <c r="E48" s="84"/>
      <c r="F48" s="85"/>
      <c r="G48" s="86" t="s">
        <v>7</v>
      </c>
      <c r="H48" s="81"/>
      <c r="I48" s="82"/>
      <c r="J48" s="83" t="s">
        <v>8</v>
      </c>
      <c r="K48" s="84"/>
      <c r="L48" s="85"/>
      <c r="M48" s="87" t="s">
        <v>53</v>
      </c>
      <c r="N48" s="81"/>
      <c r="O48" s="82"/>
      <c r="P48" s="87" t="s">
        <v>22</v>
      </c>
      <c r="Q48" s="88"/>
      <c r="R48" s="89"/>
    </row>
    <row r="49" spans="1:18" ht="14.25" customHeight="1">
      <c r="A49" s="90" t="s">
        <v>9</v>
      </c>
      <c r="B49" s="91" t="s">
        <v>10</v>
      </c>
      <c r="C49" s="92" t="s">
        <v>119</v>
      </c>
      <c r="D49" s="93" t="s">
        <v>9</v>
      </c>
      <c r="E49" s="91" t="s">
        <v>10</v>
      </c>
      <c r="F49" s="92" t="s">
        <v>119</v>
      </c>
      <c r="G49" s="93" t="s">
        <v>9</v>
      </c>
      <c r="H49" s="91" t="s">
        <v>10</v>
      </c>
      <c r="I49" s="92" t="s">
        <v>119</v>
      </c>
      <c r="J49" s="93" t="s">
        <v>9</v>
      </c>
      <c r="K49" s="91" t="s">
        <v>10</v>
      </c>
      <c r="L49" s="92" t="s">
        <v>119</v>
      </c>
      <c r="M49" s="93" t="s">
        <v>9</v>
      </c>
      <c r="N49" s="91" t="s">
        <v>10</v>
      </c>
      <c r="O49" s="92" t="s">
        <v>119</v>
      </c>
      <c r="P49" s="90" t="s">
        <v>9</v>
      </c>
      <c r="Q49" s="91" t="s">
        <v>10</v>
      </c>
      <c r="R49" s="92" t="s">
        <v>119</v>
      </c>
    </row>
    <row r="50" spans="1:18" ht="17.25" customHeight="1">
      <c r="A50" s="94"/>
      <c r="B50" s="127"/>
      <c r="C50" s="183"/>
      <c r="D50" s="94"/>
      <c r="E50" s="176"/>
      <c r="F50" s="183"/>
      <c r="G50" s="94"/>
      <c r="H50" s="176"/>
      <c r="I50" s="183"/>
      <c r="J50" s="94"/>
      <c r="K50" s="181"/>
      <c r="L50" s="182"/>
      <c r="M50" s="94" t="s">
        <v>63</v>
      </c>
      <c r="N50" s="181">
        <v>1770</v>
      </c>
      <c r="O50" s="182"/>
      <c r="P50" s="94"/>
      <c r="Q50" s="181"/>
      <c r="R50" s="182"/>
    </row>
    <row r="51" spans="1:18" ht="17.25" customHeight="1">
      <c r="A51" s="166"/>
      <c r="B51" s="212"/>
      <c r="C51" s="186"/>
      <c r="D51" s="101"/>
      <c r="E51" s="104"/>
      <c r="F51" s="186"/>
      <c r="G51" s="166"/>
      <c r="H51" s="177"/>
      <c r="I51" s="186"/>
      <c r="J51" s="166"/>
      <c r="K51" s="177"/>
      <c r="L51" s="186"/>
      <c r="M51" s="166"/>
      <c r="N51" s="177"/>
      <c r="O51" s="186"/>
      <c r="P51" s="166"/>
      <c r="Q51" s="106"/>
      <c r="R51" s="186"/>
    </row>
    <row r="52" spans="1:18" ht="17.25" customHeight="1" thickBot="1">
      <c r="A52" s="107" t="s">
        <v>11</v>
      </c>
      <c r="B52" s="108">
        <f>SUM(B50:B51)</f>
        <v>0</v>
      </c>
      <c r="C52" s="189">
        <f>SUM(C50:C51)</f>
        <v>0</v>
      </c>
      <c r="D52" s="107" t="s">
        <v>11</v>
      </c>
      <c r="E52" s="108">
        <f>SUM(E50:E51)</f>
        <v>0</v>
      </c>
      <c r="F52" s="189">
        <f>SUM(F50:F51)</f>
        <v>0</v>
      </c>
      <c r="G52" s="107" t="s">
        <v>11</v>
      </c>
      <c r="H52" s="108">
        <f>SUM(H50:H51)</f>
        <v>0</v>
      </c>
      <c r="I52" s="189">
        <f>SUM(I50:I51)</f>
        <v>0</v>
      </c>
      <c r="J52" s="107" t="s">
        <v>11</v>
      </c>
      <c r="K52" s="108">
        <f>SUM(K50:K51)</f>
        <v>0</v>
      </c>
      <c r="L52" s="189">
        <f>SUM(L50:L51)</f>
        <v>0</v>
      </c>
      <c r="M52" s="107" t="s">
        <v>11</v>
      </c>
      <c r="N52" s="108">
        <f>SUM(N50:N51)</f>
        <v>1770</v>
      </c>
      <c r="O52" s="189">
        <f>SUM(O50:O51)</f>
        <v>0</v>
      </c>
      <c r="P52" s="209" t="s">
        <v>11</v>
      </c>
      <c r="Q52" s="110">
        <f>SUM(Q50:Q51)</f>
        <v>0</v>
      </c>
      <c r="R52" s="189">
        <f>SUM(R50:R51)</f>
        <v>0</v>
      </c>
    </row>
    <row r="53" ht="13.5" customHeight="1" thickBot="1"/>
    <row r="54" spans="1:16" ht="18" customHeight="1" thickBot="1">
      <c r="A54" s="68" t="s">
        <v>208</v>
      </c>
      <c r="B54" s="69"/>
      <c r="C54" s="70" t="s">
        <v>64</v>
      </c>
      <c r="D54" s="71" t="s">
        <v>65</v>
      </c>
      <c r="E54" s="72"/>
      <c r="F54" s="73" t="s">
        <v>3</v>
      </c>
      <c r="G54" s="74">
        <f>B70+E70+H70+K70+N70+Q70</f>
        <v>10460</v>
      </c>
      <c r="H54" s="75" t="s">
        <v>4</v>
      </c>
      <c r="I54" s="76">
        <f>C70+F70+I70+L70+O70+R70</f>
        <v>0</v>
      </c>
      <c r="J54" s="1"/>
      <c r="L54" s="137"/>
      <c r="M54" s="138"/>
      <c r="N54" s="1"/>
      <c r="P54" s="139"/>
    </row>
    <row r="55" ht="5.25" customHeight="1" thickBot="1"/>
    <row r="56" spans="1:18" ht="16.5" customHeight="1">
      <c r="A56" s="80" t="s">
        <v>5</v>
      </c>
      <c r="B56" s="81"/>
      <c r="C56" s="82"/>
      <c r="D56" s="83" t="s">
        <v>6</v>
      </c>
      <c r="E56" s="84"/>
      <c r="F56" s="85"/>
      <c r="G56" s="86" t="s">
        <v>7</v>
      </c>
      <c r="H56" s="81"/>
      <c r="I56" s="82"/>
      <c r="J56" s="83" t="s">
        <v>8</v>
      </c>
      <c r="K56" s="84"/>
      <c r="L56" s="85"/>
      <c r="M56" s="87" t="s">
        <v>53</v>
      </c>
      <c r="N56" s="81"/>
      <c r="O56" s="82"/>
      <c r="P56" s="87" t="s">
        <v>22</v>
      </c>
      <c r="Q56" s="88"/>
      <c r="R56" s="89"/>
    </row>
    <row r="57" spans="1:18" ht="14.25" customHeight="1">
      <c r="A57" s="90" t="s">
        <v>9</v>
      </c>
      <c r="B57" s="91" t="s">
        <v>10</v>
      </c>
      <c r="C57" s="92" t="s">
        <v>119</v>
      </c>
      <c r="D57" s="93" t="s">
        <v>9</v>
      </c>
      <c r="E57" s="91" t="s">
        <v>10</v>
      </c>
      <c r="F57" s="92" t="s">
        <v>119</v>
      </c>
      <c r="G57" s="93" t="s">
        <v>9</v>
      </c>
      <c r="H57" s="91" t="s">
        <v>10</v>
      </c>
      <c r="I57" s="92" t="s">
        <v>119</v>
      </c>
      <c r="J57" s="93" t="s">
        <v>9</v>
      </c>
      <c r="K57" s="91" t="s">
        <v>10</v>
      </c>
      <c r="L57" s="92" t="s">
        <v>119</v>
      </c>
      <c r="M57" s="93" t="s">
        <v>9</v>
      </c>
      <c r="N57" s="91" t="s">
        <v>10</v>
      </c>
      <c r="O57" s="92" t="s">
        <v>119</v>
      </c>
      <c r="P57" s="90" t="s">
        <v>9</v>
      </c>
      <c r="Q57" s="140" t="s">
        <v>10</v>
      </c>
      <c r="R57" s="92" t="s">
        <v>119</v>
      </c>
    </row>
    <row r="58" spans="1:18" ht="17.25" customHeight="1">
      <c r="A58" s="213" t="s">
        <v>134</v>
      </c>
      <c r="B58" s="142"/>
      <c r="C58" s="143"/>
      <c r="D58" s="213" t="s">
        <v>134</v>
      </c>
      <c r="E58" s="142"/>
      <c r="F58" s="143"/>
      <c r="G58" s="213" t="s">
        <v>134</v>
      </c>
      <c r="H58" s="142"/>
      <c r="I58" s="143"/>
      <c r="J58" s="213" t="s">
        <v>134</v>
      </c>
      <c r="K58" s="142"/>
      <c r="L58" s="143"/>
      <c r="M58" s="213" t="s">
        <v>134</v>
      </c>
      <c r="N58" s="142"/>
      <c r="O58" s="143"/>
      <c r="P58" s="213" t="s">
        <v>134</v>
      </c>
      <c r="Q58" s="144"/>
      <c r="R58" s="143"/>
    </row>
    <row r="59" spans="1:18" ht="17.25" customHeight="1">
      <c r="A59" s="94"/>
      <c r="B59" s="181"/>
      <c r="C59" s="182"/>
      <c r="D59" s="94"/>
      <c r="E59" s="181"/>
      <c r="F59" s="182"/>
      <c r="G59" s="94" t="s">
        <v>149</v>
      </c>
      <c r="H59" s="181">
        <v>600</v>
      </c>
      <c r="I59" s="182"/>
      <c r="J59" s="94"/>
      <c r="K59" s="181"/>
      <c r="L59" s="185"/>
      <c r="M59" s="94" t="s">
        <v>192</v>
      </c>
      <c r="N59" s="181">
        <v>2535</v>
      </c>
      <c r="O59" s="182"/>
      <c r="P59" s="94"/>
      <c r="Q59" s="181"/>
      <c r="R59" s="182"/>
    </row>
    <row r="60" spans="1:18" ht="17.25" customHeight="1">
      <c r="A60" s="294"/>
      <c r="B60" s="112"/>
      <c r="C60" s="183"/>
      <c r="D60" s="294"/>
      <c r="E60" s="99"/>
      <c r="F60" s="183"/>
      <c r="G60" s="94"/>
      <c r="H60" s="181"/>
      <c r="I60" s="185"/>
      <c r="J60" s="94"/>
      <c r="K60" s="181"/>
      <c r="L60" s="185"/>
      <c r="M60" s="240" t="s">
        <v>145</v>
      </c>
      <c r="N60" s="181">
        <v>2115</v>
      </c>
      <c r="O60" s="185"/>
      <c r="P60" s="94"/>
      <c r="Q60" s="134"/>
      <c r="R60" s="185"/>
    </row>
    <row r="61" spans="1:18" ht="17.25" customHeight="1">
      <c r="A61" s="98"/>
      <c r="B61" s="112"/>
      <c r="C61" s="183"/>
      <c r="D61" s="98"/>
      <c r="E61" s="118"/>
      <c r="F61" s="183"/>
      <c r="G61" s="98"/>
      <c r="H61" s="128"/>
      <c r="I61" s="185"/>
      <c r="J61" s="98"/>
      <c r="K61" s="99"/>
      <c r="L61" s="183"/>
      <c r="M61" s="344" t="s">
        <v>154</v>
      </c>
      <c r="N61" s="181">
        <v>835</v>
      </c>
      <c r="O61" s="185"/>
      <c r="P61" s="241"/>
      <c r="Q61" s="181"/>
      <c r="R61" s="185"/>
    </row>
    <row r="62" spans="1:18" ht="17.25" customHeight="1">
      <c r="A62" s="98"/>
      <c r="B62" s="112"/>
      <c r="C62" s="183"/>
      <c r="D62" s="98"/>
      <c r="E62" s="99"/>
      <c r="F62" s="183"/>
      <c r="G62" s="94"/>
      <c r="H62" s="181"/>
      <c r="I62" s="185"/>
      <c r="J62" s="98"/>
      <c r="K62" s="99"/>
      <c r="L62" s="183"/>
      <c r="M62" s="94" t="s">
        <v>66</v>
      </c>
      <c r="N62" s="181">
        <v>895</v>
      </c>
      <c r="O62" s="185"/>
      <c r="P62" s="240"/>
      <c r="Q62" s="181"/>
      <c r="R62" s="185"/>
    </row>
    <row r="63" spans="1:18" ht="17.25" customHeight="1">
      <c r="A63" s="123"/>
      <c r="B63" s="124"/>
      <c r="C63" s="183"/>
      <c r="D63" s="123"/>
      <c r="E63" s="125"/>
      <c r="F63" s="183"/>
      <c r="G63" s="123"/>
      <c r="H63" s="125"/>
      <c r="I63" s="287"/>
      <c r="J63" s="123"/>
      <c r="K63" s="125"/>
      <c r="L63" s="183"/>
      <c r="M63" s="214"/>
      <c r="N63" s="215"/>
      <c r="O63" s="185"/>
      <c r="P63" s="240"/>
      <c r="Q63" s="134"/>
      <c r="R63" s="183"/>
    </row>
    <row r="64" spans="1:18" ht="17.25" customHeight="1">
      <c r="A64" s="216" t="s">
        <v>127</v>
      </c>
      <c r="B64" s="217">
        <f>SUM(B59:B63)</f>
        <v>0</v>
      </c>
      <c r="C64" s="218">
        <f>SUM(C59:C63)</f>
        <v>0</v>
      </c>
      <c r="D64" s="216" t="s">
        <v>127</v>
      </c>
      <c r="E64" s="219">
        <f>SUM(E59:E63)</f>
        <v>0</v>
      </c>
      <c r="F64" s="218">
        <f>SUM(F59:F63)</f>
        <v>0</v>
      </c>
      <c r="G64" s="216" t="s">
        <v>127</v>
      </c>
      <c r="H64" s="219">
        <f>SUM(H59:H63)</f>
        <v>600</v>
      </c>
      <c r="I64" s="218">
        <f>SUM(I59:I63)</f>
        <v>0</v>
      </c>
      <c r="J64" s="216" t="s">
        <v>127</v>
      </c>
      <c r="K64" s="219">
        <f>SUM(K59:K63)</f>
        <v>0</v>
      </c>
      <c r="L64" s="218">
        <f>SUM(L59:L63)</f>
        <v>0</v>
      </c>
      <c r="M64" s="216" t="s">
        <v>127</v>
      </c>
      <c r="N64" s="220">
        <f>SUM(N59:N63)</f>
        <v>6380</v>
      </c>
      <c r="O64" s="221">
        <f>SUM(O59:O63)</f>
        <v>0</v>
      </c>
      <c r="P64" s="216" t="s">
        <v>127</v>
      </c>
      <c r="Q64" s="222">
        <f>SUM(Q59:Q63)</f>
        <v>0</v>
      </c>
      <c r="R64" s="218">
        <f>SUM(R59:R63)</f>
        <v>0</v>
      </c>
    </row>
    <row r="65" spans="1:18" ht="17.25" customHeight="1">
      <c r="A65" s="213" t="s">
        <v>135</v>
      </c>
      <c r="B65" s="112"/>
      <c r="C65" s="183"/>
      <c r="D65" s="213" t="s">
        <v>135</v>
      </c>
      <c r="E65" s="99"/>
      <c r="F65" s="183"/>
      <c r="G65" s="213" t="s">
        <v>135</v>
      </c>
      <c r="H65" s="99"/>
      <c r="I65" s="183"/>
      <c r="J65" s="213" t="s">
        <v>135</v>
      </c>
      <c r="K65" s="99"/>
      <c r="L65" s="183"/>
      <c r="M65" s="213" t="s">
        <v>135</v>
      </c>
      <c r="N65" s="176"/>
      <c r="O65" s="183"/>
      <c r="P65" s="213" t="s">
        <v>135</v>
      </c>
      <c r="Q65" s="118"/>
      <c r="R65" s="183"/>
    </row>
    <row r="66" spans="1:18" ht="17.25" customHeight="1">
      <c r="A66" s="223"/>
      <c r="B66" s="224"/>
      <c r="C66" s="183"/>
      <c r="D66" s="223"/>
      <c r="E66" s="225"/>
      <c r="F66" s="183"/>
      <c r="G66" s="94" t="s">
        <v>70</v>
      </c>
      <c r="H66" s="181">
        <v>150</v>
      </c>
      <c r="I66" s="185"/>
      <c r="J66" s="94"/>
      <c r="K66" s="181"/>
      <c r="L66" s="182"/>
      <c r="M66" s="94" t="s">
        <v>73</v>
      </c>
      <c r="N66" s="181">
        <v>1965</v>
      </c>
      <c r="O66" s="182"/>
      <c r="P66" s="94"/>
      <c r="Q66" s="181"/>
      <c r="R66" s="182"/>
    </row>
    <row r="67" spans="1:18" ht="17.25" customHeight="1">
      <c r="A67" s="223"/>
      <c r="B67" s="224"/>
      <c r="C67" s="183"/>
      <c r="D67" s="223"/>
      <c r="E67" s="225"/>
      <c r="F67" s="183"/>
      <c r="G67" s="94"/>
      <c r="H67" s="181"/>
      <c r="I67" s="185"/>
      <c r="J67" s="94"/>
      <c r="K67" s="181"/>
      <c r="L67" s="185"/>
      <c r="M67" s="94" t="s">
        <v>153</v>
      </c>
      <c r="N67" s="181">
        <v>1365</v>
      </c>
      <c r="O67" s="185"/>
      <c r="P67" s="240"/>
      <c r="Q67" s="181"/>
      <c r="R67" s="185"/>
    </row>
    <row r="68" spans="1:18" ht="17.25" customHeight="1">
      <c r="A68" s="223"/>
      <c r="B68" s="224"/>
      <c r="C68" s="183"/>
      <c r="D68" s="223"/>
      <c r="E68" s="225"/>
      <c r="F68" s="183"/>
      <c r="G68" s="223"/>
      <c r="H68" s="226"/>
      <c r="I68" s="185"/>
      <c r="J68" s="94"/>
      <c r="K68" s="181"/>
      <c r="L68" s="185"/>
      <c r="M68" s="227"/>
      <c r="N68" s="228"/>
      <c r="O68" s="183"/>
      <c r="P68" s="227"/>
      <c r="Q68" s="229"/>
      <c r="R68" s="183"/>
    </row>
    <row r="69" spans="1:18" ht="17.25" customHeight="1">
      <c r="A69" s="230" t="s">
        <v>127</v>
      </c>
      <c r="B69" s="102">
        <f>SUM(B66:B68)</f>
        <v>0</v>
      </c>
      <c r="C69" s="186">
        <f>SUM(C66:C68)</f>
        <v>0</v>
      </c>
      <c r="D69" s="230" t="s">
        <v>127</v>
      </c>
      <c r="E69" s="104">
        <f>SUM(E66:E68)</f>
        <v>0</v>
      </c>
      <c r="F69" s="186">
        <f>SUM(F66:F68)</f>
        <v>0</v>
      </c>
      <c r="G69" s="230" t="s">
        <v>127</v>
      </c>
      <c r="H69" s="104">
        <f>SUM(H66:H68)</f>
        <v>150</v>
      </c>
      <c r="I69" s="186">
        <f>SUM(I66:I68)</f>
        <v>0</v>
      </c>
      <c r="J69" s="230" t="s">
        <v>127</v>
      </c>
      <c r="K69" s="106">
        <f>SUM(K66:K68)</f>
        <v>0</v>
      </c>
      <c r="L69" s="186">
        <f>SUM(L66:L68)</f>
        <v>0</v>
      </c>
      <c r="M69" s="230" t="s">
        <v>127</v>
      </c>
      <c r="N69" s="104">
        <f>SUM(N66:N68)</f>
        <v>3330</v>
      </c>
      <c r="O69" s="186">
        <f>SUM(O66:O68)</f>
        <v>0</v>
      </c>
      <c r="P69" s="230" t="s">
        <v>127</v>
      </c>
      <c r="Q69" s="106">
        <f>SUM(Q66:Q68)</f>
        <v>0</v>
      </c>
      <c r="R69" s="186">
        <f>SUM(R66:R68)</f>
        <v>0</v>
      </c>
    </row>
    <row r="70" spans="1:18" ht="17.25" customHeight="1" thickBot="1">
      <c r="A70" s="107" t="s">
        <v>11</v>
      </c>
      <c r="B70" s="108">
        <f>SUM(B64+B69)</f>
        <v>0</v>
      </c>
      <c r="C70" s="189">
        <f>SUM(C64+C69)</f>
        <v>0</v>
      </c>
      <c r="D70" s="107" t="s">
        <v>11</v>
      </c>
      <c r="E70" s="108">
        <f>SUM(E64+E69)</f>
        <v>0</v>
      </c>
      <c r="F70" s="189">
        <f>SUM(F64+F69)</f>
        <v>0</v>
      </c>
      <c r="G70" s="107" t="s">
        <v>11</v>
      </c>
      <c r="H70" s="108">
        <f>SUM(H64+H69)</f>
        <v>750</v>
      </c>
      <c r="I70" s="189">
        <f>SUM(I64+I69)</f>
        <v>0</v>
      </c>
      <c r="J70" s="107" t="s">
        <v>11</v>
      </c>
      <c r="K70" s="108">
        <f>SUM(K64+K69)</f>
        <v>0</v>
      </c>
      <c r="L70" s="189">
        <f>SUM(L64+L69)</f>
        <v>0</v>
      </c>
      <c r="M70" s="107" t="s">
        <v>11</v>
      </c>
      <c r="N70" s="108">
        <f>SUM(N64+N69)</f>
        <v>9710</v>
      </c>
      <c r="O70" s="189">
        <f>SUM(O64+O69)</f>
        <v>0</v>
      </c>
      <c r="P70" s="107" t="s">
        <v>11</v>
      </c>
      <c r="Q70" s="110">
        <f>SUM(Q64+Q69)</f>
        <v>0</v>
      </c>
      <c r="R70" s="189">
        <f>SUM(R64+R69)</f>
        <v>0</v>
      </c>
    </row>
    <row r="71" ht="13.5" customHeight="1" thickBot="1">
      <c r="J71" s="231"/>
    </row>
    <row r="72" spans="1:16" ht="18" customHeight="1" thickBot="1">
      <c r="A72" s="68" t="s">
        <v>208</v>
      </c>
      <c r="B72" s="69"/>
      <c r="C72" s="70" t="s">
        <v>67</v>
      </c>
      <c r="D72" s="71" t="s">
        <v>68</v>
      </c>
      <c r="E72" s="72"/>
      <c r="F72" s="73" t="s">
        <v>3</v>
      </c>
      <c r="G72" s="74">
        <f>B83+E83+H83+K83+N83+Q83</f>
        <v>9330</v>
      </c>
      <c r="H72" s="75" t="s">
        <v>4</v>
      </c>
      <c r="I72" s="76">
        <f>C83+F83+I83+L83+O83+R83</f>
        <v>0</v>
      </c>
      <c r="J72" s="1"/>
      <c r="L72" s="137"/>
      <c r="M72" s="138"/>
      <c r="N72" s="1"/>
      <c r="P72" s="139"/>
    </row>
    <row r="73" ht="5.25" customHeight="1" thickBot="1"/>
    <row r="74" spans="1:18" ht="16.5" customHeight="1">
      <c r="A74" s="80" t="s">
        <v>5</v>
      </c>
      <c r="B74" s="81"/>
      <c r="C74" s="82"/>
      <c r="D74" s="83" t="s">
        <v>6</v>
      </c>
      <c r="E74" s="84"/>
      <c r="F74" s="85"/>
      <c r="G74" s="86" t="s">
        <v>7</v>
      </c>
      <c r="H74" s="81"/>
      <c r="I74" s="82"/>
      <c r="J74" s="83" t="s">
        <v>8</v>
      </c>
      <c r="K74" s="84"/>
      <c r="L74" s="85"/>
      <c r="M74" s="87" t="s">
        <v>53</v>
      </c>
      <c r="N74" s="81"/>
      <c r="O74" s="82"/>
      <c r="P74" s="87" t="s">
        <v>22</v>
      </c>
      <c r="Q74" s="88"/>
      <c r="R74" s="89"/>
    </row>
    <row r="75" spans="1:18" ht="14.25" customHeight="1">
      <c r="A75" s="90" t="s">
        <v>9</v>
      </c>
      <c r="B75" s="91" t="s">
        <v>10</v>
      </c>
      <c r="C75" s="92" t="s">
        <v>119</v>
      </c>
      <c r="D75" s="93" t="s">
        <v>9</v>
      </c>
      <c r="E75" s="91" t="s">
        <v>10</v>
      </c>
      <c r="F75" s="92" t="s">
        <v>119</v>
      </c>
      <c r="G75" s="93" t="s">
        <v>9</v>
      </c>
      <c r="H75" s="91" t="s">
        <v>10</v>
      </c>
      <c r="I75" s="92" t="s">
        <v>119</v>
      </c>
      <c r="J75" s="93" t="s">
        <v>9</v>
      </c>
      <c r="K75" s="91" t="s">
        <v>10</v>
      </c>
      <c r="L75" s="92" t="s">
        <v>119</v>
      </c>
      <c r="M75" s="93" t="s">
        <v>9</v>
      </c>
      <c r="N75" s="91" t="s">
        <v>10</v>
      </c>
      <c r="O75" s="92" t="s">
        <v>119</v>
      </c>
      <c r="P75" s="90" t="s">
        <v>9</v>
      </c>
      <c r="Q75" s="232" t="s">
        <v>10</v>
      </c>
      <c r="R75" s="92" t="s">
        <v>119</v>
      </c>
    </row>
    <row r="76" spans="1:18" ht="17.25" customHeight="1">
      <c r="A76" s="98"/>
      <c r="B76" s="112"/>
      <c r="C76" s="183"/>
      <c r="D76" s="94"/>
      <c r="E76" s="99"/>
      <c r="F76" s="183"/>
      <c r="G76" s="94" t="s">
        <v>69</v>
      </c>
      <c r="H76" s="181">
        <v>200</v>
      </c>
      <c r="I76" s="182"/>
      <c r="J76" s="94"/>
      <c r="K76" s="181"/>
      <c r="L76" s="318"/>
      <c r="M76" s="94" t="s">
        <v>74</v>
      </c>
      <c r="N76" s="181">
        <v>1275</v>
      </c>
      <c r="O76" s="182"/>
      <c r="P76" s="94"/>
      <c r="Q76" s="181"/>
      <c r="R76" s="318"/>
    </row>
    <row r="77" spans="1:18" ht="17.25" customHeight="1">
      <c r="A77" s="98"/>
      <c r="B77" s="112"/>
      <c r="C77" s="183"/>
      <c r="D77" s="94"/>
      <c r="E77" s="99"/>
      <c r="F77" s="183"/>
      <c r="G77" s="94" t="s">
        <v>71</v>
      </c>
      <c r="H77" s="181">
        <v>180</v>
      </c>
      <c r="I77" s="185"/>
      <c r="J77" s="321"/>
      <c r="K77" s="313"/>
      <c r="L77" s="306"/>
      <c r="M77" s="94" t="s">
        <v>75</v>
      </c>
      <c r="N77" s="181">
        <v>2045</v>
      </c>
      <c r="O77" s="185"/>
      <c r="P77" s="317"/>
      <c r="Q77" s="181"/>
      <c r="R77" s="185"/>
    </row>
    <row r="78" spans="1:18" ht="17.25" customHeight="1">
      <c r="A78" s="98"/>
      <c r="B78" s="112"/>
      <c r="C78" s="183"/>
      <c r="D78" s="98"/>
      <c r="E78" s="99"/>
      <c r="F78" s="183"/>
      <c r="G78" s="286"/>
      <c r="H78" s="181"/>
      <c r="I78" s="185"/>
      <c r="J78" s="321"/>
      <c r="K78" s="313"/>
      <c r="L78" s="306"/>
      <c r="M78" s="391" t="s">
        <v>72</v>
      </c>
      <c r="N78" s="181"/>
      <c r="O78" s="185"/>
      <c r="P78" s="94"/>
      <c r="Q78" s="181"/>
      <c r="R78" s="185"/>
    </row>
    <row r="79" spans="1:18" ht="17.25" customHeight="1">
      <c r="A79" s="98"/>
      <c r="B79" s="112"/>
      <c r="C79" s="183"/>
      <c r="D79" s="98"/>
      <c r="E79" s="99"/>
      <c r="F79" s="183"/>
      <c r="G79" s="294"/>
      <c r="H79" s="99"/>
      <c r="I79" s="183"/>
      <c r="J79" s="240"/>
      <c r="K79" s="181"/>
      <c r="L79" s="185"/>
      <c r="M79" s="292" t="s">
        <v>159</v>
      </c>
      <c r="N79" s="181">
        <v>580</v>
      </c>
      <c r="O79" s="185"/>
      <c r="P79" s="94"/>
      <c r="Q79" s="181"/>
      <c r="R79" s="185"/>
    </row>
    <row r="80" spans="1:18" ht="17.25" customHeight="1">
      <c r="A80" s="98"/>
      <c r="B80" s="112"/>
      <c r="C80" s="183"/>
      <c r="D80" s="98"/>
      <c r="E80" s="118"/>
      <c r="F80" s="183"/>
      <c r="G80" s="98"/>
      <c r="H80" s="99"/>
      <c r="I80" s="183"/>
      <c r="J80" s="98"/>
      <c r="K80" s="99"/>
      <c r="L80" s="185"/>
      <c r="M80" s="240" t="s">
        <v>160</v>
      </c>
      <c r="N80" s="181">
        <v>1975</v>
      </c>
      <c r="O80" s="185"/>
      <c r="P80" s="240"/>
      <c r="Q80" s="181"/>
      <c r="R80" s="185"/>
    </row>
    <row r="81" spans="1:18" ht="17.25" customHeight="1">
      <c r="A81" s="98"/>
      <c r="B81" s="112"/>
      <c r="C81" s="183"/>
      <c r="D81" s="233"/>
      <c r="E81" s="118"/>
      <c r="F81" s="183"/>
      <c r="G81" s="120"/>
      <c r="H81" s="99"/>
      <c r="I81" s="183"/>
      <c r="J81" s="98"/>
      <c r="K81" s="118"/>
      <c r="L81" s="183"/>
      <c r="M81" s="396" t="s">
        <v>161</v>
      </c>
      <c r="N81" s="181"/>
      <c r="O81" s="185"/>
      <c r="P81" s="98"/>
      <c r="Q81" s="99"/>
      <c r="R81" s="185"/>
    </row>
    <row r="82" spans="1:18" ht="17.25" customHeight="1">
      <c r="A82" s="101"/>
      <c r="B82" s="102"/>
      <c r="C82" s="186"/>
      <c r="D82" s="234"/>
      <c r="E82" s="106"/>
      <c r="F82" s="186"/>
      <c r="G82" s="101"/>
      <c r="H82" s="104"/>
      <c r="I82" s="186"/>
      <c r="J82" s="101"/>
      <c r="K82" s="106"/>
      <c r="L82" s="186"/>
      <c r="M82" s="395" t="s">
        <v>209</v>
      </c>
      <c r="N82" s="106">
        <v>3075</v>
      </c>
      <c r="O82" s="186"/>
      <c r="P82" s="200"/>
      <c r="Q82" s="106"/>
      <c r="R82" s="186"/>
    </row>
    <row r="83" spans="1:18" ht="17.25" customHeight="1" thickBot="1">
      <c r="A83" s="107" t="s">
        <v>11</v>
      </c>
      <c r="B83" s="108">
        <f>SUM(B76:B82)</f>
        <v>0</v>
      </c>
      <c r="C83" s="189">
        <f>SUM(C76:C82)</f>
        <v>0</v>
      </c>
      <c r="D83" s="107" t="s">
        <v>11</v>
      </c>
      <c r="E83" s="108">
        <f>SUM(E76:E82)</f>
        <v>0</v>
      </c>
      <c r="F83" s="189">
        <f>SUM(F76:F82)</f>
        <v>0</v>
      </c>
      <c r="G83" s="107" t="s">
        <v>11</v>
      </c>
      <c r="H83" s="108">
        <f>SUM(H76:H82)</f>
        <v>380</v>
      </c>
      <c r="I83" s="189">
        <f>SUM(I76:I82)</f>
        <v>0</v>
      </c>
      <c r="J83" s="107" t="s">
        <v>11</v>
      </c>
      <c r="K83" s="108">
        <f>SUM(K76:K82)</f>
        <v>0</v>
      </c>
      <c r="L83" s="189">
        <f>SUM(L76:L82)</f>
        <v>0</v>
      </c>
      <c r="M83" s="107" t="s">
        <v>11</v>
      </c>
      <c r="N83" s="108">
        <f>SUM(N76:N82)</f>
        <v>8950</v>
      </c>
      <c r="O83" s="189">
        <f>SUM(O76:O82)</f>
        <v>0</v>
      </c>
      <c r="P83" s="107" t="s">
        <v>11</v>
      </c>
      <c r="Q83" s="110">
        <f>SUM(Q76:Q82)</f>
        <v>0</v>
      </c>
      <c r="R83" s="189">
        <f>SUM(R76:R82)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3 F8:F13 I8:I13 L8:L13 O8:O13 R8:R13 C20:C23 F20:F23 I20:I23 L20:L23 O20:O23 R20:R23 C30:C33 F30:F33 I30:I33 L30:L33 O30:O33 R30:R33">
    <cfRule type="cellIs" priority="3" dxfId="11" operator="greaterThan" stopIfTrue="1">
      <formula>B8</formula>
    </cfRule>
  </conditionalFormatting>
  <conditionalFormatting sqref="C40:C43 F40:F43 I40:I43 O40:O43 R40:R43 C50:C51 F50:F51 I50:I51 L50:L51 O50:O51 R50:R51 C58:C63 F58:F63 I58:I63 L58:L63 O58:O63 R58:R63 L40:L43">
    <cfRule type="cellIs" priority="2" dxfId="11" operator="greaterThan" stopIfTrue="1">
      <formula>B40</formula>
    </cfRule>
  </conditionalFormatting>
  <conditionalFormatting sqref="C65:C68 F65:F68 L65:L68 O65:O68 R65:R68 C76:C82 F76:F82 I76:I82 L76:L82 O76:O82 R76:R82 I65:I68">
    <cfRule type="cellIs" priority="1" dxfId="11" operator="greaterThan" stopIfTrue="1">
      <formula>B65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3"/>
  <headerFooter alignWithMargins="0">
    <oddHeader>&amp;L&amp;"ＭＳ Ｐ明朝,太字"&amp;16折込広告企画書　佐賀地区 No.2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4"/>
  <sheetViews>
    <sheetView zoomScaleSheetLayoutView="75" zoomScalePageLayoutView="0" workbookViewId="0" topLeftCell="A1">
      <pane ySplit="2" topLeftCell="A3" activePane="bottomLeft" state="frozen"/>
      <selection pane="topLeft" activeCell="E62" sqref="E62"/>
      <selection pane="bottomLeft" activeCell="U7" sqref="U7"/>
    </sheetView>
  </sheetViews>
  <sheetFormatPr defaultColWidth="9.00390625" defaultRowHeight="13.5"/>
  <cols>
    <col min="1" max="1" width="9.125" style="61" customWidth="1"/>
    <col min="2" max="2" width="7.375" style="61" customWidth="1"/>
    <col min="3" max="3" width="7.625" style="61" customWidth="1"/>
    <col min="4" max="4" width="9.125" style="61" customWidth="1"/>
    <col min="5" max="5" width="7.375" style="61" customWidth="1"/>
    <col min="6" max="6" width="7.625" style="61" customWidth="1"/>
    <col min="7" max="7" width="9.125" style="61" customWidth="1"/>
    <col min="8" max="8" width="7.375" style="61" customWidth="1"/>
    <col min="9" max="9" width="7.625" style="61" customWidth="1"/>
    <col min="10" max="10" width="9.125" style="61" customWidth="1"/>
    <col min="11" max="11" width="7.375" style="61" customWidth="1"/>
    <col min="12" max="12" width="7.625" style="61" customWidth="1"/>
    <col min="13" max="13" width="9.125" style="61" customWidth="1"/>
    <col min="14" max="14" width="7.375" style="61" customWidth="1"/>
    <col min="15" max="15" width="7.625" style="61" customWidth="1"/>
    <col min="16" max="16" width="9.125" style="61" customWidth="1"/>
    <col min="17" max="17" width="7.375" style="61" customWidth="1"/>
    <col min="18" max="18" width="7.625" style="61" customWidth="1"/>
    <col min="19" max="19" width="1.75390625" style="61" customWidth="1"/>
    <col min="20" max="16384" width="9.00390625" style="61" customWidth="1"/>
  </cols>
  <sheetData>
    <row r="1" spans="1:18" ht="16.5" customHeight="1">
      <c r="A1" s="51" t="s">
        <v>0</v>
      </c>
      <c r="B1" s="52"/>
      <c r="C1" s="53"/>
      <c r="D1" s="54"/>
      <c r="E1" s="53"/>
      <c r="F1" s="417" t="s">
        <v>1</v>
      </c>
      <c r="G1" s="418"/>
      <c r="H1" s="418"/>
      <c r="I1" s="419"/>
      <c r="J1" s="55" t="s">
        <v>2</v>
      </c>
      <c r="K1" s="56" t="s">
        <v>23</v>
      </c>
      <c r="L1" s="57"/>
      <c r="M1" s="58"/>
      <c r="N1" s="410" t="s">
        <v>20</v>
      </c>
      <c r="O1" s="411"/>
      <c r="P1" s="59"/>
      <c r="Q1" s="1"/>
      <c r="R1" s="60"/>
    </row>
    <row r="2" spans="1:18" ht="34.5" customHeight="1" thickBot="1">
      <c r="A2" s="422">
        <f>'佐賀市・神埼市・神埼郡・三養基郡'!A2</f>
        <v>0</v>
      </c>
      <c r="B2" s="423"/>
      <c r="C2" s="423"/>
      <c r="D2" s="423"/>
      <c r="E2" s="423"/>
      <c r="F2" s="414" t="str">
        <f>'佐賀市・神埼市・神埼郡・三養基郡'!F2</f>
        <v>令和     年     月     日 ( )</v>
      </c>
      <c r="G2" s="415"/>
      <c r="H2" s="415"/>
      <c r="I2" s="416"/>
      <c r="J2" s="62">
        <f>'佐賀市・神埼市・神埼郡・三養基郡'!J2</f>
        <v>0</v>
      </c>
      <c r="K2" s="63">
        <f>'佐賀市・神埼市・神埼郡・三養基郡'!K2</f>
        <v>0</v>
      </c>
      <c r="L2" s="64"/>
      <c r="M2" s="65"/>
      <c r="N2" s="412"/>
      <c r="O2" s="413"/>
      <c r="P2" s="397" t="s">
        <v>210</v>
      </c>
      <c r="Q2" s="398"/>
      <c r="R2" s="398"/>
    </row>
    <row r="3" spans="13:18" ht="15" customHeight="1" thickBot="1">
      <c r="M3" s="67"/>
      <c r="N3" s="1"/>
      <c r="P3" s="399" t="s">
        <v>211</v>
      </c>
      <c r="Q3" s="400"/>
      <c r="R3" s="400"/>
    </row>
    <row r="4" spans="1:18" ht="18" customHeight="1" thickBot="1">
      <c r="A4" s="68" t="s">
        <v>208</v>
      </c>
      <c r="B4" s="69"/>
      <c r="C4" s="70" t="s">
        <v>76</v>
      </c>
      <c r="D4" s="71" t="s">
        <v>77</v>
      </c>
      <c r="E4" s="72"/>
      <c r="F4" s="73" t="s">
        <v>3</v>
      </c>
      <c r="G4" s="74">
        <f>B11+E11+H11+K11+N11+Q11</f>
        <v>4610</v>
      </c>
      <c r="H4" s="75" t="s">
        <v>4</v>
      </c>
      <c r="I4" s="76">
        <f>C11+F11+I11+L11+O11+R11</f>
        <v>0</v>
      </c>
      <c r="J4" s="1"/>
      <c r="L4" s="77" t="s">
        <v>13</v>
      </c>
      <c r="M4" s="78">
        <f>I4+I13+I30+I39+I68</f>
        <v>0</v>
      </c>
      <c r="P4" s="401" t="s">
        <v>212</v>
      </c>
      <c r="Q4" s="402"/>
      <c r="R4" s="402"/>
    </row>
    <row r="5" spans="17:18" ht="5.25" customHeight="1" thickBot="1">
      <c r="Q5" s="79"/>
      <c r="R5" s="79"/>
    </row>
    <row r="6" spans="1:18" ht="16.5" customHeight="1">
      <c r="A6" s="80" t="s">
        <v>5</v>
      </c>
      <c r="B6" s="81"/>
      <c r="C6" s="82"/>
      <c r="D6" s="83" t="s">
        <v>6</v>
      </c>
      <c r="E6" s="84"/>
      <c r="F6" s="85"/>
      <c r="G6" s="86" t="s">
        <v>7</v>
      </c>
      <c r="H6" s="81"/>
      <c r="I6" s="82"/>
      <c r="J6" s="83" t="s">
        <v>8</v>
      </c>
      <c r="K6" s="84"/>
      <c r="L6" s="85"/>
      <c r="M6" s="87" t="s">
        <v>53</v>
      </c>
      <c r="N6" s="81"/>
      <c r="O6" s="82"/>
      <c r="P6" s="87" t="s">
        <v>22</v>
      </c>
      <c r="Q6" s="88"/>
      <c r="R6" s="89"/>
    </row>
    <row r="7" spans="1:18" ht="14.25" customHeight="1">
      <c r="A7" s="90" t="s">
        <v>9</v>
      </c>
      <c r="B7" s="91" t="s">
        <v>10</v>
      </c>
      <c r="C7" s="92" t="s">
        <v>119</v>
      </c>
      <c r="D7" s="93" t="s">
        <v>9</v>
      </c>
      <c r="E7" s="91" t="s">
        <v>10</v>
      </c>
      <c r="F7" s="92" t="s">
        <v>119</v>
      </c>
      <c r="G7" s="93" t="s">
        <v>9</v>
      </c>
      <c r="H7" s="91" t="s">
        <v>10</v>
      </c>
      <c r="I7" s="92" t="s">
        <v>119</v>
      </c>
      <c r="J7" s="93" t="s">
        <v>9</v>
      </c>
      <c r="K7" s="91" t="s">
        <v>10</v>
      </c>
      <c r="L7" s="92" t="s">
        <v>119</v>
      </c>
      <c r="M7" s="93" t="s">
        <v>9</v>
      </c>
      <c r="N7" s="91" t="s">
        <v>10</v>
      </c>
      <c r="O7" s="92" t="s">
        <v>119</v>
      </c>
      <c r="P7" s="93" t="s">
        <v>9</v>
      </c>
      <c r="Q7" s="91" t="s">
        <v>10</v>
      </c>
      <c r="R7" s="92" t="s">
        <v>119</v>
      </c>
    </row>
    <row r="8" spans="1:18" ht="17.25" customHeight="1">
      <c r="A8" s="240" t="s">
        <v>175</v>
      </c>
      <c r="B8" s="95">
        <v>550</v>
      </c>
      <c r="C8" s="96"/>
      <c r="D8" s="94" t="s">
        <v>78</v>
      </c>
      <c r="E8" s="95">
        <v>140</v>
      </c>
      <c r="F8" s="96"/>
      <c r="G8" s="321"/>
      <c r="H8" s="307"/>
      <c r="I8" s="319"/>
      <c r="J8" s="94"/>
      <c r="K8" s="95"/>
      <c r="L8" s="96"/>
      <c r="M8" s="344" t="s">
        <v>193</v>
      </c>
      <c r="N8" s="95">
        <v>2215</v>
      </c>
      <c r="O8" s="96"/>
      <c r="P8" s="356"/>
      <c r="Q8" s="95"/>
      <c r="R8" s="96"/>
    </row>
    <row r="9" spans="1:18" ht="17.25" customHeight="1">
      <c r="A9" s="94" t="s">
        <v>79</v>
      </c>
      <c r="B9" s="95">
        <v>35</v>
      </c>
      <c r="C9" s="97"/>
      <c r="D9" s="98"/>
      <c r="E9" s="99"/>
      <c r="F9" s="100"/>
      <c r="G9" s="94"/>
      <c r="H9" s="95"/>
      <c r="I9" s="97"/>
      <c r="J9" s="94"/>
      <c r="K9" s="95"/>
      <c r="L9" s="97"/>
      <c r="M9" s="240" t="s">
        <v>80</v>
      </c>
      <c r="N9" s="95">
        <v>1670</v>
      </c>
      <c r="O9" s="97"/>
      <c r="P9" s="356"/>
      <c r="Q9" s="95"/>
      <c r="R9" s="97"/>
    </row>
    <row r="10" spans="1:18" ht="17.25" customHeight="1">
      <c r="A10" s="101"/>
      <c r="B10" s="102"/>
      <c r="C10" s="103"/>
      <c r="D10" s="101"/>
      <c r="E10" s="104"/>
      <c r="F10" s="103"/>
      <c r="G10" s="94"/>
      <c r="H10" s="104"/>
      <c r="I10" s="103"/>
      <c r="J10" s="101"/>
      <c r="K10" s="104"/>
      <c r="L10" s="103"/>
      <c r="M10" s="101"/>
      <c r="N10" s="104"/>
      <c r="O10" s="103"/>
      <c r="P10" s="105"/>
      <c r="Q10" s="106"/>
      <c r="R10" s="103"/>
    </row>
    <row r="11" spans="1:18" ht="17.25" customHeight="1" thickBot="1">
      <c r="A11" s="107" t="s">
        <v>11</v>
      </c>
      <c r="B11" s="108">
        <f>SUM(B8:B10)</f>
        <v>585</v>
      </c>
      <c r="C11" s="109">
        <f>SUM(C8:C10)</f>
        <v>0</v>
      </c>
      <c r="D11" s="107" t="s">
        <v>11</v>
      </c>
      <c r="E11" s="108">
        <f>SUM(E8:E10)</f>
        <v>140</v>
      </c>
      <c r="F11" s="109">
        <f>SUM(F8:F10)</f>
        <v>0</v>
      </c>
      <c r="G11" s="107" t="s">
        <v>11</v>
      </c>
      <c r="H11" s="108">
        <f>SUM(H8:H10)</f>
        <v>0</v>
      </c>
      <c r="I11" s="109">
        <f>SUM(I8:I10)</f>
        <v>0</v>
      </c>
      <c r="J11" s="107" t="s">
        <v>11</v>
      </c>
      <c r="K11" s="108">
        <f>SUM(K8:K10)</f>
        <v>0</v>
      </c>
      <c r="L11" s="109">
        <f>SUM(L8:L10)</f>
        <v>0</v>
      </c>
      <c r="M11" s="107" t="s">
        <v>11</v>
      </c>
      <c r="N11" s="108">
        <f>SUM(N8:N10)</f>
        <v>3885</v>
      </c>
      <c r="O11" s="109">
        <f>SUM(O8:O10)</f>
        <v>0</v>
      </c>
      <c r="P11" s="107" t="s">
        <v>11</v>
      </c>
      <c r="Q11" s="110">
        <f>SUM(Q8:Q10)</f>
        <v>0</v>
      </c>
      <c r="R11" s="109">
        <f>SUM(R8:R10)</f>
        <v>0</v>
      </c>
    </row>
    <row r="12" ht="15" customHeight="1" thickBot="1">
      <c r="M12" s="371"/>
    </row>
    <row r="13" spans="1:16" ht="16.5" customHeight="1" thickBot="1">
      <c r="A13" s="68" t="s">
        <v>208</v>
      </c>
      <c r="B13" s="69"/>
      <c r="C13" s="70" t="s">
        <v>116</v>
      </c>
      <c r="D13" s="71" t="s">
        <v>117</v>
      </c>
      <c r="E13" s="72"/>
      <c r="F13" s="73" t="s">
        <v>3</v>
      </c>
      <c r="G13" s="74">
        <f>B28+E28+H28+K28+N28+Q28</f>
        <v>11490</v>
      </c>
      <c r="H13" s="75" t="s">
        <v>4</v>
      </c>
      <c r="I13" s="76">
        <f>C28+F28+I28+L28+O28+R28</f>
        <v>0</v>
      </c>
      <c r="J13" s="1"/>
      <c r="M13" s="372"/>
      <c r="P13" s="363"/>
    </row>
    <row r="14" spans="13:16" ht="5.25" customHeight="1" thickBot="1">
      <c r="M14" s="363"/>
      <c r="P14" s="363"/>
    </row>
    <row r="15" spans="1:18" ht="18" customHeight="1">
      <c r="A15" s="80" t="s">
        <v>5</v>
      </c>
      <c r="B15" s="81"/>
      <c r="C15" s="82"/>
      <c r="D15" s="83" t="s">
        <v>6</v>
      </c>
      <c r="E15" s="84"/>
      <c r="F15" s="85"/>
      <c r="G15" s="86" t="s">
        <v>7</v>
      </c>
      <c r="H15" s="81"/>
      <c r="I15" s="82"/>
      <c r="J15" s="83" t="s">
        <v>8</v>
      </c>
      <c r="K15" s="84"/>
      <c r="L15" s="85"/>
      <c r="M15" s="87" t="s">
        <v>53</v>
      </c>
      <c r="N15" s="81"/>
      <c r="O15" s="82"/>
      <c r="P15" s="87" t="s">
        <v>22</v>
      </c>
      <c r="Q15" s="88"/>
      <c r="R15" s="89"/>
    </row>
    <row r="16" spans="1:18" ht="14.25" customHeight="1">
      <c r="A16" s="90" t="s">
        <v>9</v>
      </c>
      <c r="B16" s="91" t="s">
        <v>10</v>
      </c>
      <c r="C16" s="92" t="s">
        <v>119</v>
      </c>
      <c r="D16" s="93" t="s">
        <v>9</v>
      </c>
      <c r="E16" s="91" t="s">
        <v>10</v>
      </c>
      <c r="F16" s="92" t="s">
        <v>119</v>
      </c>
      <c r="G16" s="93" t="s">
        <v>9</v>
      </c>
      <c r="H16" s="91" t="s">
        <v>10</v>
      </c>
      <c r="I16" s="92" t="s">
        <v>119</v>
      </c>
      <c r="J16" s="93" t="s">
        <v>9</v>
      </c>
      <c r="K16" s="91" t="s">
        <v>10</v>
      </c>
      <c r="L16" s="92" t="s">
        <v>119</v>
      </c>
      <c r="M16" s="373" t="s">
        <v>9</v>
      </c>
      <c r="N16" s="91" t="s">
        <v>10</v>
      </c>
      <c r="O16" s="92" t="s">
        <v>119</v>
      </c>
      <c r="P16" s="93" t="s">
        <v>9</v>
      </c>
      <c r="Q16" s="91" t="s">
        <v>10</v>
      </c>
      <c r="R16" s="92" t="s">
        <v>119</v>
      </c>
    </row>
    <row r="17" spans="1:18" ht="17.25" customHeight="1">
      <c r="A17" s="94"/>
      <c r="B17" s="95">
        <v>0</v>
      </c>
      <c r="C17" s="96"/>
      <c r="D17" s="386" t="s">
        <v>204</v>
      </c>
      <c r="E17" s="99">
        <v>475</v>
      </c>
      <c r="F17" s="100"/>
      <c r="G17" s="240" t="s">
        <v>194</v>
      </c>
      <c r="H17" s="95">
        <v>925</v>
      </c>
      <c r="I17" s="96"/>
      <c r="J17" s="286" t="s">
        <v>180</v>
      </c>
      <c r="K17" s="95">
        <v>1225</v>
      </c>
      <c r="L17" s="96"/>
      <c r="M17" s="145" t="s">
        <v>81</v>
      </c>
      <c r="N17" s="95">
        <v>1850</v>
      </c>
      <c r="O17" s="96"/>
      <c r="P17" s="241"/>
      <c r="Q17" s="95"/>
      <c r="R17" s="96"/>
    </row>
    <row r="18" spans="1:18" ht="17.25" customHeight="1">
      <c r="A18" s="98"/>
      <c r="B18" s="112"/>
      <c r="C18" s="100"/>
      <c r="D18" s="386" t="s">
        <v>205</v>
      </c>
      <c r="E18" s="99">
        <v>380</v>
      </c>
      <c r="F18" s="100"/>
      <c r="G18" s="94"/>
      <c r="H18" s="95"/>
      <c r="I18" s="97"/>
      <c r="J18" s="240"/>
      <c r="K18" s="95"/>
      <c r="L18" s="96"/>
      <c r="M18" s="366" t="s">
        <v>82</v>
      </c>
      <c r="N18" s="95">
        <v>2060</v>
      </c>
      <c r="O18" s="96"/>
      <c r="P18" s="199"/>
      <c r="Q18" s="95"/>
      <c r="R18" s="97"/>
    </row>
    <row r="19" spans="1:18" ht="17.25" customHeight="1">
      <c r="A19" s="98"/>
      <c r="B19" s="112"/>
      <c r="C19" s="100"/>
      <c r="D19" s="386"/>
      <c r="E19" s="99"/>
      <c r="F19" s="100"/>
      <c r="G19" s="94"/>
      <c r="H19" s="113"/>
      <c r="I19" s="97"/>
      <c r="J19" s="98"/>
      <c r="K19" s="99"/>
      <c r="L19" s="100"/>
      <c r="M19" s="145"/>
      <c r="N19" s="95"/>
      <c r="O19" s="97"/>
      <c r="P19" s="241"/>
      <c r="Q19" s="95"/>
      <c r="R19" s="97"/>
    </row>
    <row r="20" spans="1:18" ht="17.25" customHeight="1">
      <c r="A20" s="98"/>
      <c r="B20" s="112"/>
      <c r="C20" s="100"/>
      <c r="D20" s="98"/>
      <c r="E20" s="99"/>
      <c r="F20" s="100"/>
      <c r="G20" s="98"/>
      <c r="H20" s="99"/>
      <c r="I20" s="100"/>
      <c r="J20" s="98"/>
      <c r="K20" s="99"/>
      <c r="L20" s="100"/>
      <c r="M20" s="94" t="s">
        <v>83</v>
      </c>
      <c r="N20" s="95">
        <v>640</v>
      </c>
      <c r="O20" s="96"/>
      <c r="P20" s="241"/>
      <c r="Q20" s="95"/>
      <c r="R20" s="97"/>
    </row>
    <row r="21" spans="1:18" ht="17.25" customHeight="1">
      <c r="A21" s="98"/>
      <c r="B21" s="112"/>
      <c r="C21" s="100"/>
      <c r="D21" s="98"/>
      <c r="E21" s="99"/>
      <c r="F21" s="100"/>
      <c r="G21" s="98"/>
      <c r="H21" s="99"/>
      <c r="I21" s="100"/>
      <c r="J21" s="98"/>
      <c r="K21" s="99"/>
      <c r="L21" s="100"/>
      <c r="M21" s="94" t="s">
        <v>84</v>
      </c>
      <c r="N21" s="95">
        <v>1385</v>
      </c>
      <c r="O21" s="96"/>
      <c r="P21" s="298"/>
      <c r="Q21" s="95"/>
      <c r="R21" s="97"/>
    </row>
    <row r="22" spans="1:18" ht="17.25" customHeight="1">
      <c r="A22" s="98"/>
      <c r="B22" s="112"/>
      <c r="C22" s="100"/>
      <c r="D22" s="98"/>
      <c r="E22" s="99"/>
      <c r="F22" s="100"/>
      <c r="G22" s="98"/>
      <c r="H22" s="99"/>
      <c r="I22" s="100"/>
      <c r="J22" s="98"/>
      <c r="K22" s="99"/>
      <c r="L22" s="100"/>
      <c r="M22" s="286" t="s">
        <v>143</v>
      </c>
      <c r="N22" s="95">
        <v>1110</v>
      </c>
      <c r="O22" s="96"/>
      <c r="P22" s="298"/>
      <c r="Q22" s="95"/>
      <c r="R22" s="97"/>
    </row>
    <row r="23" spans="1:18" ht="17.25" customHeight="1">
      <c r="A23" s="98"/>
      <c r="B23" s="112"/>
      <c r="C23" s="100"/>
      <c r="D23" s="98"/>
      <c r="E23" s="99"/>
      <c r="F23" s="100"/>
      <c r="G23" s="114"/>
      <c r="H23" s="115"/>
      <c r="I23" s="116"/>
      <c r="J23" s="117"/>
      <c r="K23" s="99"/>
      <c r="L23" s="100"/>
      <c r="M23" s="94" t="s">
        <v>85</v>
      </c>
      <c r="N23" s="95">
        <v>605</v>
      </c>
      <c r="O23" s="96"/>
      <c r="P23" s="300"/>
      <c r="Q23" s="118"/>
      <c r="R23" s="100"/>
    </row>
    <row r="24" spans="1:18" ht="17.25" customHeight="1">
      <c r="A24" s="98"/>
      <c r="B24" s="112"/>
      <c r="C24" s="100"/>
      <c r="D24" s="98"/>
      <c r="E24" s="99"/>
      <c r="F24" s="100"/>
      <c r="G24" s="98"/>
      <c r="H24" s="99"/>
      <c r="I24" s="100"/>
      <c r="J24" s="98"/>
      <c r="K24" s="99"/>
      <c r="L24" s="100"/>
      <c r="M24" s="304" t="s">
        <v>144</v>
      </c>
      <c r="N24" s="95">
        <v>835</v>
      </c>
      <c r="O24" s="96"/>
      <c r="P24" s="300"/>
      <c r="Q24" s="118"/>
      <c r="R24" s="100"/>
    </row>
    <row r="25" spans="1:18" ht="17.25" customHeight="1">
      <c r="A25" s="98"/>
      <c r="B25" s="112"/>
      <c r="C25" s="100"/>
      <c r="D25" s="98"/>
      <c r="E25" s="99"/>
      <c r="F25" s="100"/>
      <c r="G25" s="98"/>
      <c r="H25" s="99"/>
      <c r="I25" s="100"/>
      <c r="J25" s="98"/>
      <c r="K25" s="99"/>
      <c r="L25" s="100"/>
      <c r="M25" s="119"/>
      <c r="N25" s="95"/>
      <c r="O25" s="97"/>
      <c r="P25" s="300"/>
      <c r="Q25" s="118"/>
      <c r="R25" s="100"/>
    </row>
    <row r="26" spans="1:18" ht="17.25" customHeight="1">
      <c r="A26" s="98"/>
      <c r="B26" s="112"/>
      <c r="C26" s="100"/>
      <c r="D26" s="120"/>
      <c r="E26" s="99"/>
      <c r="F26" s="100"/>
      <c r="G26" s="120"/>
      <c r="H26" s="99"/>
      <c r="I26" s="100"/>
      <c r="J26" s="98"/>
      <c r="K26" s="99"/>
      <c r="L26" s="100"/>
      <c r="M26" s="121"/>
      <c r="N26" s="122"/>
      <c r="O26" s="100"/>
      <c r="P26" s="300"/>
      <c r="Q26" s="118"/>
      <c r="R26" s="100"/>
    </row>
    <row r="27" spans="1:18" ht="17.25" customHeight="1">
      <c r="A27" s="123"/>
      <c r="B27" s="124"/>
      <c r="C27" s="103"/>
      <c r="D27" s="123"/>
      <c r="E27" s="125"/>
      <c r="F27" s="103"/>
      <c r="G27" s="123"/>
      <c r="H27" s="125"/>
      <c r="I27" s="103"/>
      <c r="J27" s="123"/>
      <c r="K27" s="125"/>
      <c r="L27" s="103"/>
      <c r="M27" s="101"/>
      <c r="N27" s="106"/>
      <c r="O27" s="103"/>
      <c r="P27" s="168"/>
      <c r="Q27" s="126"/>
      <c r="R27" s="103"/>
    </row>
    <row r="28" spans="1:18" ht="17.25" customHeight="1" thickBot="1">
      <c r="A28" s="107" t="s">
        <v>11</v>
      </c>
      <c r="B28" s="108">
        <f>SUM(B17:B27)</f>
        <v>0</v>
      </c>
      <c r="C28" s="109">
        <f>SUM(C17:C27)</f>
        <v>0</v>
      </c>
      <c r="D28" s="107" t="s">
        <v>11</v>
      </c>
      <c r="E28" s="108">
        <f>SUM(E17:E27)</f>
        <v>855</v>
      </c>
      <c r="F28" s="109">
        <f>SUM(F17:F27)</f>
        <v>0</v>
      </c>
      <c r="G28" s="107" t="s">
        <v>11</v>
      </c>
      <c r="H28" s="108">
        <f>SUM(H17:H27)</f>
        <v>925</v>
      </c>
      <c r="I28" s="109">
        <f>SUM(I17:I27)</f>
        <v>0</v>
      </c>
      <c r="J28" s="107" t="s">
        <v>11</v>
      </c>
      <c r="K28" s="108">
        <f>SUM(K17:K27)</f>
        <v>1225</v>
      </c>
      <c r="L28" s="109">
        <f>SUM(L17:L27)</f>
        <v>0</v>
      </c>
      <c r="M28" s="107" t="s">
        <v>11</v>
      </c>
      <c r="N28" s="108">
        <f>SUM(N17:N27)</f>
        <v>8485</v>
      </c>
      <c r="O28" s="109">
        <f>SUM(O17:O27)</f>
        <v>0</v>
      </c>
      <c r="P28" s="107" t="s">
        <v>11</v>
      </c>
      <c r="Q28" s="108">
        <f>SUM(Q17:Q27)</f>
        <v>0</v>
      </c>
      <c r="R28" s="109">
        <f>SUM(R17:R27)</f>
        <v>0</v>
      </c>
    </row>
    <row r="29" ht="15" customHeight="1" thickBot="1"/>
    <row r="30" spans="1:13" ht="16.5" customHeight="1" thickBot="1">
      <c r="A30" s="68" t="s">
        <v>208</v>
      </c>
      <c r="B30" s="69"/>
      <c r="C30" s="70" t="s">
        <v>86</v>
      </c>
      <c r="D30" s="71" t="s">
        <v>87</v>
      </c>
      <c r="E30" s="72"/>
      <c r="F30" s="73" t="s">
        <v>3</v>
      </c>
      <c r="G30" s="74">
        <f>B37+E37+H37+K37+N37+Q37</f>
        <v>4675</v>
      </c>
      <c r="H30" s="75" t="s">
        <v>4</v>
      </c>
      <c r="I30" s="76">
        <f>C37+F37+I37+L37+O37+R37</f>
        <v>0</v>
      </c>
      <c r="J30" s="1"/>
      <c r="M30" s="111"/>
    </row>
    <row r="31" ht="5.25" customHeight="1" thickBot="1"/>
    <row r="32" spans="1:18" ht="18" customHeight="1">
      <c r="A32" s="80" t="s">
        <v>5</v>
      </c>
      <c r="B32" s="81"/>
      <c r="C32" s="82"/>
      <c r="D32" s="83" t="s">
        <v>6</v>
      </c>
      <c r="E32" s="84"/>
      <c r="F32" s="85"/>
      <c r="G32" s="86" t="s">
        <v>7</v>
      </c>
      <c r="H32" s="81"/>
      <c r="I32" s="82"/>
      <c r="J32" s="83" t="s">
        <v>8</v>
      </c>
      <c r="K32" s="84"/>
      <c r="L32" s="85"/>
      <c r="M32" s="87" t="s">
        <v>53</v>
      </c>
      <c r="N32" s="81"/>
      <c r="O32" s="82"/>
      <c r="P32" s="87" t="s">
        <v>22</v>
      </c>
      <c r="Q32" s="88"/>
      <c r="R32" s="89"/>
    </row>
    <row r="33" spans="1:18" ht="14.25" customHeight="1">
      <c r="A33" s="90" t="s">
        <v>9</v>
      </c>
      <c r="B33" s="91" t="s">
        <v>10</v>
      </c>
      <c r="C33" s="92" t="s">
        <v>119</v>
      </c>
      <c r="D33" s="90" t="s">
        <v>9</v>
      </c>
      <c r="E33" s="91" t="s">
        <v>10</v>
      </c>
      <c r="F33" s="92" t="s">
        <v>119</v>
      </c>
      <c r="G33" s="93" t="s">
        <v>9</v>
      </c>
      <c r="H33" s="91" t="s">
        <v>10</v>
      </c>
      <c r="I33" s="92" t="s">
        <v>119</v>
      </c>
      <c r="J33" s="93" t="s">
        <v>9</v>
      </c>
      <c r="K33" s="91" t="s">
        <v>10</v>
      </c>
      <c r="L33" s="92" t="s">
        <v>119</v>
      </c>
      <c r="M33" s="93" t="s">
        <v>9</v>
      </c>
      <c r="N33" s="91" t="s">
        <v>10</v>
      </c>
      <c r="O33" s="92" t="s">
        <v>119</v>
      </c>
      <c r="P33" s="93" t="s">
        <v>9</v>
      </c>
      <c r="Q33" s="91" t="s">
        <v>10</v>
      </c>
      <c r="R33" s="92" t="s">
        <v>119</v>
      </c>
    </row>
    <row r="34" spans="1:18" ht="17.25" customHeight="1">
      <c r="A34" s="94"/>
      <c r="B34" s="127"/>
      <c r="C34" s="100"/>
      <c r="D34" s="98"/>
      <c r="E34" s="99"/>
      <c r="F34" s="100"/>
      <c r="G34" s="94" t="s">
        <v>88</v>
      </c>
      <c r="H34" s="95">
        <v>550</v>
      </c>
      <c r="I34" s="96"/>
      <c r="J34" s="348" t="s">
        <v>176</v>
      </c>
      <c r="K34" s="309">
        <v>1340</v>
      </c>
      <c r="L34" s="310"/>
      <c r="M34" s="94" t="s">
        <v>88</v>
      </c>
      <c r="N34" s="95">
        <v>1310</v>
      </c>
      <c r="O34" s="96"/>
      <c r="P34" s="314"/>
      <c r="Q34" s="315"/>
      <c r="R34" s="316"/>
    </row>
    <row r="35" spans="1:18" ht="17.25" customHeight="1">
      <c r="A35" s="98"/>
      <c r="B35" s="112"/>
      <c r="C35" s="100"/>
      <c r="D35" s="98"/>
      <c r="E35" s="99"/>
      <c r="F35" s="100"/>
      <c r="G35" s="98"/>
      <c r="H35" s="128"/>
      <c r="I35" s="97"/>
      <c r="J35" s="94"/>
      <c r="K35" s="307"/>
      <c r="L35" s="96"/>
      <c r="M35" s="94" t="s">
        <v>89</v>
      </c>
      <c r="N35" s="95">
        <v>1475</v>
      </c>
      <c r="O35" s="96"/>
      <c r="P35" s="145"/>
      <c r="Q35" s="307"/>
      <c r="R35" s="96"/>
    </row>
    <row r="36" spans="1:18" ht="17.25" customHeight="1">
      <c r="A36" s="129"/>
      <c r="B36" s="102"/>
      <c r="C36" s="103"/>
      <c r="D36" s="101"/>
      <c r="E36" s="104"/>
      <c r="F36" s="103"/>
      <c r="G36" s="130"/>
      <c r="H36" s="131"/>
      <c r="I36" s="103"/>
      <c r="J36" s="166"/>
      <c r="K36" s="311"/>
      <c r="L36" s="312"/>
      <c r="M36" s="123"/>
      <c r="N36" s="133"/>
      <c r="O36" s="289"/>
      <c r="P36" s="199"/>
      <c r="Q36" s="307"/>
      <c r="R36" s="97"/>
    </row>
    <row r="37" spans="1:18" ht="17.25" customHeight="1" thickBot="1">
      <c r="A37" s="107" t="s">
        <v>11</v>
      </c>
      <c r="B37" s="108">
        <f>SUM(B34:B36)</f>
        <v>0</v>
      </c>
      <c r="C37" s="109">
        <f>SUM(C34:C36)</f>
        <v>0</v>
      </c>
      <c r="D37" s="107" t="s">
        <v>11</v>
      </c>
      <c r="E37" s="108">
        <f>SUM(E34:E36)</f>
        <v>0</v>
      </c>
      <c r="F37" s="109">
        <f>SUM(F34:F36)</f>
        <v>0</v>
      </c>
      <c r="G37" s="107" t="s">
        <v>11</v>
      </c>
      <c r="H37" s="108">
        <f>SUM(H34:H36)</f>
        <v>550</v>
      </c>
      <c r="I37" s="109">
        <f>SUM(I34:I36)</f>
        <v>0</v>
      </c>
      <c r="J37" s="107" t="s">
        <v>11</v>
      </c>
      <c r="K37" s="108">
        <f>SUM(K34:K36)</f>
        <v>1340</v>
      </c>
      <c r="L37" s="109">
        <f>SUM(L34:L36)</f>
        <v>0</v>
      </c>
      <c r="M37" s="107" t="s">
        <v>11</v>
      </c>
      <c r="N37" s="108">
        <f>SUM(N34:N36)</f>
        <v>2785</v>
      </c>
      <c r="O37" s="135">
        <f>SUM(O34:O36)</f>
        <v>0</v>
      </c>
      <c r="P37" s="107" t="s">
        <v>11</v>
      </c>
      <c r="Q37" s="110">
        <f>SUM(Q34:Q36)</f>
        <v>0</v>
      </c>
      <c r="R37" s="109">
        <f>SUM(R34:R36)</f>
        <v>0</v>
      </c>
    </row>
    <row r="38" ht="15" customHeight="1" thickBot="1"/>
    <row r="39" spans="1:21" ht="16.5" customHeight="1" thickBot="1">
      <c r="A39" s="68" t="s">
        <v>208</v>
      </c>
      <c r="B39" s="69"/>
      <c r="C39" s="70" t="s">
        <v>90</v>
      </c>
      <c r="D39" s="71" t="s">
        <v>91</v>
      </c>
      <c r="E39" s="72"/>
      <c r="F39" s="73" t="s">
        <v>3</v>
      </c>
      <c r="G39" s="74">
        <f>B66+E66+H66+K66+N66+Q66</f>
        <v>22615</v>
      </c>
      <c r="H39" s="75" t="s">
        <v>4</v>
      </c>
      <c r="I39" s="76">
        <f>C66+F66+I66+L66+O66+R66</f>
        <v>0</v>
      </c>
      <c r="J39" s="1"/>
      <c r="K39" s="136"/>
      <c r="L39" s="137"/>
      <c r="M39" s="138"/>
      <c r="N39" s="4"/>
      <c r="P39" s="139"/>
      <c r="U39" s="342"/>
    </row>
    <row r="40" ht="5.25" customHeight="1" thickBot="1"/>
    <row r="41" spans="1:18" ht="18" customHeight="1">
      <c r="A41" s="80" t="s">
        <v>5</v>
      </c>
      <c r="B41" s="81"/>
      <c r="C41" s="82"/>
      <c r="D41" s="83" t="s">
        <v>6</v>
      </c>
      <c r="E41" s="84"/>
      <c r="F41" s="85"/>
      <c r="G41" s="86" t="s">
        <v>7</v>
      </c>
      <c r="H41" s="81"/>
      <c r="I41" s="82"/>
      <c r="J41" s="83" t="s">
        <v>8</v>
      </c>
      <c r="K41" s="84"/>
      <c r="L41" s="85"/>
      <c r="M41" s="87" t="s">
        <v>53</v>
      </c>
      <c r="N41" s="81"/>
      <c r="O41" s="82"/>
      <c r="P41" s="87" t="s">
        <v>22</v>
      </c>
      <c r="Q41" s="88"/>
      <c r="R41" s="89"/>
    </row>
    <row r="42" spans="1:18" ht="14.25" customHeight="1">
      <c r="A42" s="90" t="s">
        <v>9</v>
      </c>
      <c r="B42" s="91" t="s">
        <v>10</v>
      </c>
      <c r="C42" s="92" t="s">
        <v>119</v>
      </c>
      <c r="D42" s="90" t="s">
        <v>9</v>
      </c>
      <c r="E42" s="91" t="s">
        <v>10</v>
      </c>
      <c r="F42" s="92" t="s">
        <v>119</v>
      </c>
      <c r="G42" s="93" t="s">
        <v>9</v>
      </c>
      <c r="H42" s="91" t="s">
        <v>10</v>
      </c>
      <c r="I42" s="92" t="s">
        <v>119</v>
      </c>
      <c r="J42" s="93" t="s">
        <v>9</v>
      </c>
      <c r="K42" s="91" t="s">
        <v>10</v>
      </c>
      <c r="L42" s="92" t="s">
        <v>119</v>
      </c>
      <c r="M42" s="93" t="s">
        <v>9</v>
      </c>
      <c r="N42" s="91" t="s">
        <v>10</v>
      </c>
      <c r="O42" s="92" t="s">
        <v>119</v>
      </c>
      <c r="P42" s="90" t="s">
        <v>9</v>
      </c>
      <c r="Q42" s="140" t="s">
        <v>10</v>
      </c>
      <c r="R42" s="92" t="s">
        <v>119</v>
      </c>
    </row>
    <row r="43" spans="1:18" ht="17.25" customHeight="1">
      <c r="A43" s="141" t="s">
        <v>141</v>
      </c>
      <c r="B43" s="142"/>
      <c r="C43" s="143"/>
      <c r="D43" s="141" t="s">
        <v>141</v>
      </c>
      <c r="E43" s="142"/>
      <c r="F43" s="143"/>
      <c r="G43" s="141" t="s">
        <v>141</v>
      </c>
      <c r="H43" s="142"/>
      <c r="I43" s="143"/>
      <c r="J43" s="141" t="s">
        <v>141</v>
      </c>
      <c r="K43" s="142"/>
      <c r="L43" s="143"/>
      <c r="M43" s="141" t="s">
        <v>141</v>
      </c>
      <c r="N43" s="142"/>
      <c r="O43" s="143"/>
      <c r="P43" s="141" t="s">
        <v>141</v>
      </c>
      <c r="Q43" s="144"/>
      <c r="R43" s="143"/>
    </row>
    <row r="44" spans="1:18" ht="17.25" customHeight="1">
      <c r="A44" s="94" t="s">
        <v>177</v>
      </c>
      <c r="B44" s="95">
        <v>625</v>
      </c>
      <c r="C44" s="96"/>
      <c r="D44" s="94" t="s">
        <v>93</v>
      </c>
      <c r="E44" s="95">
        <v>610</v>
      </c>
      <c r="F44" s="96"/>
      <c r="G44" s="94" t="s">
        <v>93</v>
      </c>
      <c r="H44" s="95">
        <v>1080</v>
      </c>
      <c r="I44" s="96"/>
      <c r="J44" s="388" t="s">
        <v>171</v>
      </c>
      <c r="K44" s="95">
        <v>2590</v>
      </c>
      <c r="L44" s="96"/>
      <c r="M44" s="94" t="s">
        <v>93</v>
      </c>
      <c r="N44" s="95">
        <v>2050</v>
      </c>
      <c r="O44" s="96"/>
      <c r="P44" s="345"/>
      <c r="Q44" s="95"/>
      <c r="R44" s="96"/>
    </row>
    <row r="45" spans="1:18" ht="17.25" customHeight="1">
      <c r="A45" s="94"/>
      <c r="B45" s="95"/>
      <c r="C45" s="97"/>
      <c r="D45" s="94"/>
      <c r="E45" s="95"/>
      <c r="F45" s="97"/>
      <c r="G45" s="94" t="s">
        <v>94</v>
      </c>
      <c r="H45" s="95">
        <v>380</v>
      </c>
      <c r="I45" s="97"/>
      <c r="J45" s="94" t="s">
        <v>146</v>
      </c>
      <c r="K45" s="95">
        <v>1040</v>
      </c>
      <c r="L45" s="96"/>
      <c r="M45" s="94" t="s">
        <v>94</v>
      </c>
      <c r="N45" s="95">
        <v>1990</v>
      </c>
      <c r="O45" s="97"/>
      <c r="P45" s="241"/>
      <c r="Q45" s="95"/>
      <c r="R45" s="96"/>
    </row>
    <row r="46" spans="1:18" ht="17.25" customHeight="1">
      <c r="A46" s="94"/>
      <c r="B46" s="95"/>
      <c r="C46" s="97"/>
      <c r="D46" s="94"/>
      <c r="E46" s="95"/>
      <c r="F46" s="97"/>
      <c r="G46" s="240" t="s">
        <v>181</v>
      </c>
      <c r="H46" s="95">
        <v>765</v>
      </c>
      <c r="I46" s="97"/>
      <c r="J46" s="94" t="s">
        <v>92</v>
      </c>
      <c r="K46" s="95">
        <v>1810</v>
      </c>
      <c r="L46" s="97"/>
      <c r="M46" s="94" t="s">
        <v>92</v>
      </c>
      <c r="N46" s="95">
        <v>1825</v>
      </c>
      <c r="O46" s="97"/>
      <c r="P46" s="199"/>
      <c r="Q46" s="95"/>
      <c r="R46" s="97"/>
    </row>
    <row r="47" spans="1:18" ht="17.25" customHeight="1">
      <c r="A47" s="321"/>
      <c r="B47" s="307"/>
      <c r="C47" s="97"/>
      <c r="D47" s="146"/>
      <c r="E47" s="147"/>
      <c r="F47" s="97"/>
      <c r="G47" s="146" t="s">
        <v>157</v>
      </c>
      <c r="H47" s="147">
        <v>100</v>
      </c>
      <c r="I47" s="97"/>
      <c r="J47" s="94"/>
      <c r="K47" s="95"/>
      <c r="L47" s="97"/>
      <c r="M47" s="94" t="s">
        <v>164</v>
      </c>
      <c r="N47" s="95">
        <v>350</v>
      </c>
      <c r="O47" s="97"/>
      <c r="P47" s="292"/>
      <c r="Q47" s="95"/>
      <c r="R47" s="97"/>
    </row>
    <row r="48" spans="1:18" ht="17.25" customHeight="1">
      <c r="A48" s="321"/>
      <c r="B48" s="307"/>
      <c r="C48" s="296"/>
      <c r="D48" s="146"/>
      <c r="E48" s="147"/>
      <c r="F48" s="97"/>
      <c r="G48" s="148"/>
      <c r="H48" s="149"/>
      <c r="I48" s="100"/>
      <c r="J48" s="94"/>
      <c r="K48" s="95"/>
      <c r="L48" s="97"/>
      <c r="M48" s="94"/>
      <c r="N48" s="95"/>
      <c r="O48" s="97"/>
      <c r="P48" s="199"/>
      <c r="Q48" s="95"/>
      <c r="R48" s="97"/>
    </row>
    <row r="49" spans="1:18" ht="17.25" customHeight="1">
      <c r="A49" s="146"/>
      <c r="B49" s="149"/>
      <c r="C49" s="100"/>
      <c r="D49" s="146"/>
      <c r="E49" s="149"/>
      <c r="F49" s="100"/>
      <c r="G49" s="321"/>
      <c r="H49" s="307"/>
      <c r="I49" s="97"/>
      <c r="J49" s="94"/>
      <c r="K49" s="95"/>
      <c r="L49" s="97"/>
      <c r="M49" s="94"/>
      <c r="N49" s="95"/>
      <c r="O49" s="97"/>
      <c r="P49" s="199"/>
      <c r="Q49" s="95"/>
      <c r="R49" s="97"/>
    </row>
    <row r="50" spans="1:18" ht="17.25" customHeight="1">
      <c r="A50" s="94"/>
      <c r="B50" s="149"/>
      <c r="C50" s="100"/>
      <c r="D50" s="146"/>
      <c r="E50" s="149"/>
      <c r="F50" s="100"/>
      <c r="G50" s="148"/>
      <c r="H50" s="149"/>
      <c r="I50" s="100"/>
      <c r="J50" s="94"/>
      <c r="K50" s="150"/>
      <c r="L50" s="100"/>
      <c r="M50" s="94"/>
      <c r="N50" s="95"/>
      <c r="O50" s="97"/>
      <c r="P50" s="145"/>
      <c r="Q50" s="95"/>
      <c r="R50" s="97"/>
    </row>
    <row r="51" spans="1:18" ht="17.25" customHeight="1">
      <c r="A51" s="146"/>
      <c r="B51" s="149"/>
      <c r="C51" s="100"/>
      <c r="D51" s="146"/>
      <c r="E51" s="149"/>
      <c r="F51" s="100"/>
      <c r="G51" s="148"/>
      <c r="H51" s="149"/>
      <c r="I51" s="100"/>
      <c r="J51" s="152"/>
      <c r="K51" s="149"/>
      <c r="L51" s="100"/>
      <c r="M51" s="121"/>
      <c r="N51" s="147"/>
      <c r="O51" s="97"/>
      <c r="P51" s="299"/>
      <c r="Q51" s="149"/>
      <c r="R51" s="153"/>
    </row>
    <row r="52" spans="1:18" ht="17.25" customHeight="1">
      <c r="A52" s="154" t="s">
        <v>123</v>
      </c>
      <c r="B52" s="155">
        <f>SUM(B44:B51)</f>
        <v>625</v>
      </c>
      <c r="C52" s="156">
        <f>SUM(C44:C51)</f>
        <v>0</v>
      </c>
      <c r="D52" s="154" t="s">
        <v>123</v>
      </c>
      <c r="E52" s="155">
        <f>SUM(E44:E51)</f>
        <v>610</v>
      </c>
      <c r="F52" s="156">
        <f>SUM(F44:F51)</f>
        <v>0</v>
      </c>
      <c r="G52" s="154" t="s">
        <v>123</v>
      </c>
      <c r="H52" s="155">
        <f>SUM(H44:H51)</f>
        <v>2325</v>
      </c>
      <c r="I52" s="156">
        <f>SUM(I44:I51)</f>
        <v>0</v>
      </c>
      <c r="J52" s="154" t="s">
        <v>123</v>
      </c>
      <c r="K52" s="155">
        <f>SUM(K44:K51)</f>
        <v>5440</v>
      </c>
      <c r="L52" s="156">
        <f>SUM(L44:L51)</f>
        <v>0</v>
      </c>
      <c r="M52" s="154" t="s">
        <v>123</v>
      </c>
      <c r="N52" s="155">
        <f>SUM(N44:N51)</f>
        <v>6215</v>
      </c>
      <c r="O52" s="157">
        <f>SUM(O44:O51)</f>
        <v>0</v>
      </c>
      <c r="P52" s="154" t="s">
        <v>123</v>
      </c>
      <c r="Q52" s="155">
        <f>SUM(Q44:Q49)</f>
        <v>0</v>
      </c>
      <c r="R52" s="156">
        <f>SUM(R44:R49)</f>
        <v>0</v>
      </c>
    </row>
    <row r="53" spans="1:18" ht="17.25" customHeight="1">
      <c r="A53" s="158"/>
      <c r="B53" s="159"/>
      <c r="C53" s="100"/>
      <c r="D53" s="141" t="s">
        <v>140</v>
      </c>
      <c r="E53" s="160"/>
      <c r="F53" s="100"/>
      <c r="G53" s="141" t="s">
        <v>140</v>
      </c>
      <c r="H53" s="161"/>
      <c r="I53" s="96"/>
      <c r="J53" s="141" t="s">
        <v>140</v>
      </c>
      <c r="K53" s="160"/>
      <c r="L53" s="100"/>
      <c r="M53" s="141" t="s">
        <v>140</v>
      </c>
      <c r="N53" s="160"/>
      <c r="O53" s="100"/>
      <c r="P53" s="141" t="s">
        <v>140</v>
      </c>
      <c r="Q53" s="160"/>
      <c r="R53" s="100"/>
    </row>
    <row r="54" spans="1:18" ht="17.25" customHeight="1">
      <c r="A54" s="146"/>
      <c r="B54" s="149"/>
      <c r="C54" s="100"/>
      <c r="D54" s="94"/>
      <c r="E54" s="95"/>
      <c r="F54" s="96"/>
      <c r="G54" s="94" t="s">
        <v>150</v>
      </c>
      <c r="H54" s="95">
        <v>195</v>
      </c>
      <c r="I54" s="97"/>
      <c r="J54" s="94" t="s">
        <v>97</v>
      </c>
      <c r="K54" s="95">
        <v>755</v>
      </c>
      <c r="L54" s="97"/>
      <c r="M54" s="388" t="s">
        <v>206</v>
      </c>
      <c r="N54" s="95">
        <v>2350</v>
      </c>
      <c r="O54" s="96"/>
      <c r="P54" s="145"/>
      <c r="Q54" s="95"/>
      <c r="R54" s="96"/>
    </row>
    <row r="55" spans="1:18" ht="17.25" customHeight="1">
      <c r="A55" s="146"/>
      <c r="B55" s="149"/>
      <c r="C55" s="100"/>
      <c r="D55" s="158"/>
      <c r="E55" s="149"/>
      <c r="F55" s="100"/>
      <c r="G55" s="94"/>
      <c r="H55" s="95"/>
      <c r="I55" s="97"/>
      <c r="J55" s="94" t="s">
        <v>98</v>
      </c>
      <c r="K55" s="95">
        <v>10</v>
      </c>
      <c r="L55" s="97"/>
      <c r="M55" s="387" t="s">
        <v>200</v>
      </c>
      <c r="N55" s="95">
        <v>1380</v>
      </c>
      <c r="O55" s="97"/>
      <c r="P55" s="387"/>
      <c r="Q55" s="95"/>
      <c r="R55" s="97"/>
    </row>
    <row r="56" spans="1:18" ht="17.25" customHeight="1">
      <c r="A56" s="146"/>
      <c r="B56" s="149"/>
      <c r="C56" s="100"/>
      <c r="D56" s="146"/>
      <c r="E56" s="149"/>
      <c r="F56" s="100"/>
      <c r="G56" s="240"/>
      <c r="H56" s="95"/>
      <c r="I56" s="97"/>
      <c r="J56" s="94"/>
      <c r="K56" s="95"/>
      <c r="L56" s="97"/>
      <c r="M56" s="94" t="s">
        <v>156</v>
      </c>
      <c r="N56" s="95">
        <v>65</v>
      </c>
      <c r="O56" s="97"/>
      <c r="P56" s="292"/>
      <c r="Q56" s="95"/>
      <c r="R56" s="97"/>
    </row>
    <row r="57" spans="1:18" ht="17.25" customHeight="1">
      <c r="A57" s="146"/>
      <c r="B57" s="149"/>
      <c r="C57" s="100"/>
      <c r="D57" s="146"/>
      <c r="E57" s="149"/>
      <c r="F57" s="100"/>
      <c r="G57" s="94"/>
      <c r="H57" s="95"/>
      <c r="I57" s="97"/>
      <c r="J57" s="94"/>
      <c r="K57" s="162"/>
      <c r="L57" s="97"/>
      <c r="M57" s="94" t="s">
        <v>162</v>
      </c>
      <c r="N57" s="95">
        <v>1020</v>
      </c>
      <c r="O57" s="97"/>
      <c r="P57" s="292"/>
      <c r="Q57" s="95"/>
      <c r="R57" s="97"/>
    </row>
    <row r="58" spans="1:18" ht="17.25" customHeight="1">
      <c r="A58" s="146"/>
      <c r="B58" s="149"/>
      <c r="C58" s="100"/>
      <c r="D58" s="146"/>
      <c r="E58" s="149"/>
      <c r="F58" s="100"/>
      <c r="G58" s="94"/>
      <c r="H58" s="95"/>
      <c r="I58" s="97"/>
      <c r="J58" s="240"/>
      <c r="K58" s="95"/>
      <c r="L58" s="96"/>
      <c r="M58" s="94" t="s">
        <v>163</v>
      </c>
      <c r="N58" s="95">
        <v>370</v>
      </c>
      <c r="O58" s="97"/>
      <c r="P58" s="292"/>
      <c r="Q58" s="95"/>
      <c r="R58" s="97"/>
    </row>
    <row r="59" spans="1:18" ht="17.25" customHeight="1">
      <c r="A59" s="146"/>
      <c r="B59" s="149"/>
      <c r="C59" s="100"/>
      <c r="D59" s="146"/>
      <c r="E59" s="149"/>
      <c r="F59" s="100"/>
      <c r="G59" s="148"/>
      <c r="H59" s="147"/>
      <c r="I59" s="97"/>
      <c r="J59" s="94"/>
      <c r="K59" s="159"/>
      <c r="L59" s="100"/>
      <c r="M59" s="94" t="s">
        <v>99</v>
      </c>
      <c r="N59" s="95">
        <v>245</v>
      </c>
      <c r="O59" s="97"/>
      <c r="P59" s="292"/>
      <c r="Q59" s="95"/>
      <c r="R59" s="97"/>
    </row>
    <row r="60" spans="1:18" ht="17.25" customHeight="1">
      <c r="A60" s="146"/>
      <c r="B60" s="149"/>
      <c r="C60" s="100"/>
      <c r="D60" s="146"/>
      <c r="E60" s="149"/>
      <c r="F60" s="100"/>
      <c r="G60" s="290"/>
      <c r="H60" s="149"/>
      <c r="I60" s="100"/>
      <c r="J60" s="94"/>
      <c r="K60" s="159"/>
      <c r="L60" s="100"/>
      <c r="M60" s="94" t="s">
        <v>101</v>
      </c>
      <c r="N60" s="95">
        <v>160</v>
      </c>
      <c r="O60" s="97"/>
      <c r="P60" s="292"/>
      <c r="Q60" s="95"/>
      <c r="R60" s="97"/>
    </row>
    <row r="61" spans="1:18" ht="17.25" customHeight="1">
      <c r="A61" s="146"/>
      <c r="B61" s="149"/>
      <c r="C61" s="100"/>
      <c r="D61" s="146"/>
      <c r="E61" s="149"/>
      <c r="F61" s="100"/>
      <c r="G61" s="148"/>
      <c r="H61" s="149"/>
      <c r="I61" s="100"/>
      <c r="J61" s="94"/>
      <c r="K61" s="159"/>
      <c r="L61" s="100"/>
      <c r="M61" s="94" t="s">
        <v>102</v>
      </c>
      <c r="N61" s="95">
        <v>235</v>
      </c>
      <c r="O61" s="97"/>
      <c r="P61" s="145"/>
      <c r="Q61" s="95"/>
      <c r="R61" s="97">
        <v>0</v>
      </c>
    </row>
    <row r="62" spans="1:18" ht="17.25" customHeight="1">
      <c r="A62" s="146"/>
      <c r="B62" s="149"/>
      <c r="C62" s="100"/>
      <c r="D62" s="146"/>
      <c r="E62" s="149"/>
      <c r="F62" s="100"/>
      <c r="G62" s="148"/>
      <c r="H62" s="149"/>
      <c r="I62" s="100"/>
      <c r="J62" s="94"/>
      <c r="K62" s="159"/>
      <c r="L62" s="100"/>
      <c r="M62" s="94" t="s">
        <v>166</v>
      </c>
      <c r="N62" s="95">
        <v>220</v>
      </c>
      <c r="O62" s="97"/>
      <c r="P62" s="145"/>
      <c r="Q62" s="291"/>
      <c r="R62" s="100"/>
    </row>
    <row r="63" spans="1:18" ht="17.25" customHeight="1">
      <c r="A63" s="146"/>
      <c r="B63" s="149"/>
      <c r="C63" s="100"/>
      <c r="D63" s="146"/>
      <c r="E63" s="149"/>
      <c r="F63" s="100"/>
      <c r="G63" s="148"/>
      <c r="H63" s="149"/>
      <c r="I63" s="100"/>
      <c r="J63" s="94"/>
      <c r="K63" s="159"/>
      <c r="L63" s="100"/>
      <c r="M63" s="227" t="s">
        <v>167</v>
      </c>
      <c r="N63" s="149">
        <v>395</v>
      </c>
      <c r="O63" s="97"/>
      <c r="P63" s="163"/>
      <c r="Q63" s="149"/>
      <c r="R63" s="100"/>
    </row>
    <row r="64" spans="1:18" ht="17.25" customHeight="1">
      <c r="A64" s="164"/>
      <c r="B64" s="151"/>
      <c r="C64" s="103"/>
      <c r="D64" s="164"/>
      <c r="E64" s="151"/>
      <c r="F64" s="103"/>
      <c r="G64" s="165"/>
      <c r="H64" s="151"/>
      <c r="I64" s="103"/>
      <c r="J64" s="166"/>
      <c r="K64" s="167"/>
      <c r="L64" s="103"/>
      <c r="M64" s="166"/>
      <c r="N64" s="167"/>
      <c r="O64" s="103"/>
      <c r="P64" s="168"/>
      <c r="Q64" s="151"/>
      <c r="R64" s="103"/>
    </row>
    <row r="65" spans="1:18" ht="17.25" customHeight="1">
      <c r="A65" s="169"/>
      <c r="B65" s="170"/>
      <c r="C65" s="171"/>
      <c r="D65" s="169" t="s">
        <v>123</v>
      </c>
      <c r="E65" s="170">
        <f>SUM(E54:E64)</f>
        <v>0</v>
      </c>
      <c r="F65" s="171">
        <f>SUM(F54:F64)</f>
        <v>0</v>
      </c>
      <c r="G65" s="169" t="s">
        <v>123</v>
      </c>
      <c r="H65" s="170">
        <f>SUM(H54:H64)</f>
        <v>195</v>
      </c>
      <c r="I65" s="171">
        <f>SUM(I54:I64)</f>
        <v>0</v>
      </c>
      <c r="J65" s="169" t="s">
        <v>123</v>
      </c>
      <c r="K65" s="170">
        <f>SUM(K54:K64)</f>
        <v>765</v>
      </c>
      <c r="L65" s="171">
        <f>SUM(L54:L64)</f>
        <v>0</v>
      </c>
      <c r="M65" s="169" t="s">
        <v>123</v>
      </c>
      <c r="N65" s="170">
        <f>SUM(N54:N64)</f>
        <v>6440</v>
      </c>
      <c r="O65" s="171">
        <f>SUM(O54:O64)</f>
        <v>0</v>
      </c>
      <c r="P65" s="169" t="s">
        <v>123</v>
      </c>
      <c r="Q65" s="170">
        <f>SUM(Q54:Q64)</f>
        <v>0</v>
      </c>
      <c r="R65" s="171">
        <f>SUM(R54:R64)</f>
        <v>0</v>
      </c>
    </row>
    <row r="66" spans="1:18" ht="17.25" customHeight="1" thickBot="1">
      <c r="A66" s="107" t="s">
        <v>11</v>
      </c>
      <c r="B66" s="108">
        <f>SUM(B52)</f>
        <v>625</v>
      </c>
      <c r="C66" s="109">
        <f>SUM(C52)</f>
        <v>0</v>
      </c>
      <c r="D66" s="107" t="s">
        <v>11</v>
      </c>
      <c r="E66" s="108">
        <f>SUM(E52,E65)</f>
        <v>610</v>
      </c>
      <c r="F66" s="109">
        <f>SUM(F52,F65)</f>
        <v>0</v>
      </c>
      <c r="G66" s="107" t="s">
        <v>11</v>
      </c>
      <c r="H66" s="108">
        <f>SUM(H52,H65)</f>
        <v>2520</v>
      </c>
      <c r="I66" s="109">
        <f>SUM(I52,I65)</f>
        <v>0</v>
      </c>
      <c r="J66" s="107" t="s">
        <v>11</v>
      </c>
      <c r="K66" s="108">
        <f>SUM(K52,K65)</f>
        <v>6205</v>
      </c>
      <c r="L66" s="109">
        <f>SUM(L52,L65)</f>
        <v>0</v>
      </c>
      <c r="M66" s="107" t="s">
        <v>11</v>
      </c>
      <c r="N66" s="108">
        <f>SUM(N52,N65)</f>
        <v>12655</v>
      </c>
      <c r="O66" s="109">
        <f>SUM(O52,O65)</f>
        <v>0</v>
      </c>
      <c r="P66" s="107" t="s">
        <v>11</v>
      </c>
      <c r="Q66" s="108">
        <f>SUM(Q52,Q65)</f>
        <v>0</v>
      </c>
      <c r="R66" s="109">
        <f>SUM(R52,R65)</f>
        <v>0</v>
      </c>
    </row>
    <row r="67" spans="1:18" ht="15" customHeight="1" thickBot="1">
      <c r="A67" s="172"/>
      <c r="B67" s="173"/>
      <c r="C67" s="174"/>
      <c r="D67" s="172"/>
      <c r="E67" s="173"/>
      <c r="F67" s="174"/>
      <c r="G67" s="172"/>
      <c r="H67" s="173"/>
      <c r="I67" s="174"/>
      <c r="J67" s="172"/>
      <c r="K67" s="173"/>
      <c r="L67" s="174"/>
      <c r="M67" s="172"/>
      <c r="N67" s="173"/>
      <c r="O67" s="175"/>
      <c r="P67" s="172"/>
      <c r="Q67" s="173"/>
      <c r="R67" s="174"/>
    </row>
    <row r="68" spans="1:13" ht="16.5" customHeight="1" thickBot="1">
      <c r="A68" s="68" t="s">
        <v>208</v>
      </c>
      <c r="B68" s="69"/>
      <c r="C68" s="70" t="s">
        <v>95</v>
      </c>
      <c r="D68" s="71" t="s">
        <v>96</v>
      </c>
      <c r="E68" s="72"/>
      <c r="F68" s="73" t="s">
        <v>3</v>
      </c>
      <c r="G68" s="74">
        <f>B74+E74+H74+K74+N74+Q74</f>
        <v>1140</v>
      </c>
      <c r="H68" s="75" t="s">
        <v>4</v>
      </c>
      <c r="I68" s="76">
        <f>C74+F74+I74+L74+O74+R74</f>
        <v>0</v>
      </c>
      <c r="J68" s="1"/>
      <c r="M68" s="111"/>
    </row>
    <row r="69" ht="5.25" customHeight="1" thickBot="1"/>
    <row r="70" spans="1:18" ht="18" customHeight="1">
      <c r="A70" s="80" t="s">
        <v>5</v>
      </c>
      <c r="B70" s="81"/>
      <c r="C70" s="82"/>
      <c r="D70" s="83" t="s">
        <v>6</v>
      </c>
      <c r="E70" s="84"/>
      <c r="F70" s="85"/>
      <c r="G70" s="86" t="s">
        <v>7</v>
      </c>
      <c r="H70" s="81"/>
      <c r="I70" s="82"/>
      <c r="J70" s="83" t="s">
        <v>8</v>
      </c>
      <c r="K70" s="84"/>
      <c r="L70" s="85"/>
      <c r="M70" s="87" t="s">
        <v>53</v>
      </c>
      <c r="N70" s="81"/>
      <c r="O70" s="82"/>
      <c r="P70" s="87" t="s">
        <v>22</v>
      </c>
      <c r="Q70" s="88"/>
      <c r="R70" s="89"/>
    </row>
    <row r="71" spans="1:18" ht="14.25" customHeight="1">
      <c r="A71" s="90" t="s">
        <v>9</v>
      </c>
      <c r="B71" s="91" t="s">
        <v>10</v>
      </c>
      <c r="C71" s="92" t="s">
        <v>119</v>
      </c>
      <c r="D71" s="93" t="s">
        <v>9</v>
      </c>
      <c r="E71" s="91" t="s">
        <v>10</v>
      </c>
      <c r="F71" s="92" t="s">
        <v>119</v>
      </c>
      <c r="G71" s="93" t="s">
        <v>9</v>
      </c>
      <c r="H71" s="91" t="s">
        <v>10</v>
      </c>
      <c r="I71" s="92" t="s">
        <v>119</v>
      </c>
      <c r="J71" s="90" t="s">
        <v>9</v>
      </c>
      <c r="K71" s="91" t="s">
        <v>10</v>
      </c>
      <c r="L71" s="92" t="s">
        <v>119</v>
      </c>
      <c r="M71" s="90" t="s">
        <v>9</v>
      </c>
      <c r="N71" s="91" t="s">
        <v>10</v>
      </c>
      <c r="O71" s="92" t="s">
        <v>119</v>
      </c>
      <c r="P71" s="90" t="s">
        <v>9</v>
      </c>
      <c r="Q71" s="91" t="s">
        <v>10</v>
      </c>
      <c r="R71" s="92" t="s">
        <v>119</v>
      </c>
    </row>
    <row r="72" spans="1:18" ht="17.25" customHeight="1">
      <c r="A72" s="98"/>
      <c r="B72" s="112"/>
      <c r="C72" s="100"/>
      <c r="D72" s="120"/>
      <c r="E72" s="99"/>
      <c r="F72" s="100"/>
      <c r="G72" s="94"/>
      <c r="H72" s="95"/>
      <c r="I72" s="96"/>
      <c r="J72" s="94"/>
      <c r="K72" s="176"/>
      <c r="L72" s="100"/>
      <c r="M72" s="94" t="s">
        <v>100</v>
      </c>
      <c r="N72" s="95">
        <v>1140</v>
      </c>
      <c r="O72" s="96"/>
      <c r="P72" s="292"/>
      <c r="Q72" s="95"/>
      <c r="R72" s="96"/>
    </row>
    <row r="73" spans="1:18" ht="17.25" customHeight="1">
      <c r="A73" s="101"/>
      <c r="B73" s="102"/>
      <c r="C73" s="103"/>
      <c r="D73" s="101"/>
      <c r="E73" s="104"/>
      <c r="F73" s="103"/>
      <c r="G73" s="166"/>
      <c r="H73" s="177"/>
      <c r="I73" s="103"/>
      <c r="J73" s="101"/>
      <c r="K73" s="106"/>
      <c r="L73" s="103"/>
      <c r="M73" s="166"/>
      <c r="N73" s="177"/>
      <c r="O73" s="103"/>
      <c r="P73" s="301"/>
      <c r="Q73" s="134"/>
      <c r="R73" s="103"/>
    </row>
    <row r="74" spans="1:18" ht="17.25" customHeight="1" thickBot="1">
      <c r="A74" s="107" t="s">
        <v>11</v>
      </c>
      <c r="B74" s="108">
        <f>SUM(B72:B73)</f>
        <v>0</v>
      </c>
      <c r="C74" s="109">
        <f>SUM(C72:C73)</f>
        <v>0</v>
      </c>
      <c r="D74" s="107" t="s">
        <v>11</v>
      </c>
      <c r="E74" s="108">
        <f>SUM(E72:E73)</f>
        <v>0</v>
      </c>
      <c r="F74" s="109">
        <f>SUM(F72:F73)</f>
        <v>0</v>
      </c>
      <c r="G74" s="107" t="s">
        <v>11</v>
      </c>
      <c r="H74" s="108">
        <f>SUM(H72:H73)</f>
        <v>0</v>
      </c>
      <c r="I74" s="109">
        <f>SUM(I72:I73)</f>
        <v>0</v>
      </c>
      <c r="J74" s="107" t="s">
        <v>11</v>
      </c>
      <c r="K74" s="108">
        <f>SUM(K72:K73)</f>
        <v>0</v>
      </c>
      <c r="L74" s="109">
        <f>SUM(L72:L73)</f>
        <v>0</v>
      </c>
      <c r="M74" s="107" t="s">
        <v>11</v>
      </c>
      <c r="N74" s="108">
        <f>SUM(N72:N73)</f>
        <v>1140</v>
      </c>
      <c r="O74" s="109">
        <f>SUM(O72:O73)</f>
        <v>0</v>
      </c>
      <c r="P74" s="107" t="s">
        <v>11</v>
      </c>
      <c r="Q74" s="108">
        <f>SUM(Q72:Q73)</f>
        <v>0</v>
      </c>
      <c r="R74" s="109">
        <f>SUM(R72:R73)</f>
        <v>0</v>
      </c>
    </row>
  </sheetData>
  <sheetProtection/>
  <mergeCells count="5">
    <mergeCell ref="N1:O1"/>
    <mergeCell ref="N2:O2"/>
    <mergeCell ref="A2:E2"/>
    <mergeCell ref="F2:I2"/>
    <mergeCell ref="F1:I1"/>
  </mergeCells>
  <conditionalFormatting sqref="C8:C10 F8:F10 I8:I10 L8:L10 O8:O10 R8:R10 C17:C27 I17:I27 L17:L27 O17:O27 R17:R27 C34:C36 F34:F36 I34:I36 L34:L36 O34:O36 R34:R36 F17:F27">
    <cfRule type="cellIs" priority="2" dxfId="11" operator="greaterThan" stopIfTrue="1">
      <formula>B8</formula>
    </cfRule>
  </conditionalFormatting>
  <conditionalFormatting sqref="F43:F51 I43:I51 L43:L51 O43:O51 R43:R51 C53:C64 F53:F64 I53:I64 L53:L64 O53:O64 R53:R64 C72:C73 F72:F73 I72:I73 L72:L73 O72:O73 R72:R73 C43:C51">
    <cfRule type="cellIs" priority="1" dxfId="11" operator="greaterThan" stopIfTrue="1">
      <formula>B43</formula>
    </cfRule>
  </conditionalFormatting>
  <printOptions horizontalCentered="1"/>
  <pageMargins left="0.3937007874015748" right="0.3937007874015748" top="0.5511811023622047" bottom="0" header="0.2755905511811024" footer="0.1968503937007874"/>
  <pageSetup horizontalDpi="600" verticalDpi="600" orientation="portrait" paperSize="12" scale="80" r:id="rId3"/>
  <headerFooter alignWithMargins="0">
    <oddHeader>&amp;L&amp;"ＭＳ Ｐ明朝,太字"&amp;16折込広告企画書　佐賀地区 No.3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zoomScaleSheetLayoutView="58" workbookViewId="0" topLeftCell="A1">
      <selection activeCell="Q6" sqref="Q6"/>
    </sheetView>
  </sheetViews>
  <sheetFormatPr defaultColWidth="9.00390625" defaultRowHeight="13.5"/>
  <cols>
    <col min="1" max="1" width="21.50390625" style="1" customWidth="1"/>
    <col min="2" max="13" width="13.125" style="1" customWidth="1"/>
    <col min="14" max="15" width="12.875" style="1" customWidth="1"/>
    <col min="16" max="16384" width="9.00390625" style="1" customWidth="1"/>
  </cols>
  <sheetData>
    <row r="1" spans="1:15" s="2" customFormat="1" ht="18" customHeight="1">
      <c r="A1" s="23" t="s">
        <v>14</v>
      </c>
      <c r="B1" s="24"/>
      <c r="C1" s="24"/>
      <c r="D1" s="427" t="s">
        <v>122</v>
      </c>
      <c r="E1" s="428"/>
      <c r="F1" s="428"/>
      <c r="G1" s="429"/>
      <c r="H1" s="25" t="s">
        <v>2</v>
      </c>
      <c r="I1" s="25" t="s">
        <v>15</v>
      </c>
      <c r="J1" s="24"/>
      <c r="K1" s="25" t="s">
        <v>16</v>
      </c>
      <c r="L1" s="26"/>
      <c r="M1" s="1"/>
      <c r="N1" s="1"/>
      <c r="O1" s="1"/>
    </row>
    <row r="2" spans="1:15" ht="36" customHeight="1" thickBot="1">
      <c r="A2" s="424">
        <f>'佐賀市・神埼市・神埼郡・三養基郡'!A2</f>
        <v>0</v>
      </c>
      <c r="B2" s="425"/>
      <c r="C2" s="426"/>
      <c r="D2" s="430" t="str">
        <f>'佐賀市・神埼市・神埼郡・三養基郡'!F2</f>
        <v>令和     年     月     日 ( )</v>
      </c>
      <c r="E2" s="431"/>
      <c r="F2" s="431"/>
      <c r="G2" s="432"/>
      <c r="H2" s="47">
        <f>'佐賀市・神埼市・神埼郡・三養基郡'!J2</f>
        <v>0</v>
      </c>
      <c r="I2" s="27">
        <f>'佐賀市・神埼市・神埼郡・三養基郡'!K2</f>
        <v>0</v>
      </c>
      <c r="J2" s="28"/>
      <c r="K2" s="29"/>
      <c r="L2" s="30"/>
      <c r="M2" s="3"/>
      <c r="N2" s="403" t="s">
        <v>210</v>
      </c>
      <c r="O2" s="398"/>
    </row>
    <row r="3" spans="1:15" ht="20.25" customHeight="1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6"/>
      <c r="N3" s="399" t="s">
        <v>211</v>
      </c>
      <c r="O3" s="400"/>
    </row>
    <row r="4" spans="1:15" ht="19.5" customHeight="1" thickBot="1">
      <c r="A4" s="4"/>
      <c r="B4" s="4"/>
      <c r="C4" s="4"/>
      <c r="D4" s="4"/>
      <c r="E4" s="4"/>
      <c r="F4" s="4"/>
      <c r="G4" s="4"/>
      <c r="H4" s="4"/>
      <c r="I4" s="15"/>
      <c r="J4" s="4"/>
      <c r="K4" s="4"/>
      <c r="L4" s="4"/>
      <c r="M4" s="7"/>
      <c r="N4" s="401" t="s">
        <v>212</v>
      </c>
      <c r="O4" s="402"/>
    </row>
    <row r="5" spans="1:15" s="8" customFormat="1" ht="28.5" customHeight="1">
      <c r="A5" s="16" t="s">
        <v>17</v>
      </c>
      <c r="B5" s="18" t="s">
        <v>5</v>
      </c>
      <c r="C5" s="17"/>
      <c r="D5" s="18" t="s">
        <v>6</v>
      </c>
      <c r="E5" s="17"/>
      <c r="F5" s="18" t="s">
        <v>7</v>
      </c>
      <c r="G5" s="17"/>
      <c r="H5" s="18" t="s">
        <v>8</v>
      </c>
      <c r="I5" s="19"/>
      <c r="J5" s="31" t="s">
        <v>53</v>
      </c>
      <c r="K5" s="19"/>
      <c r="L5" s="20" t="s">
        <v>22</v>
      </c>
      <c r="M5" s="17"/>
      <c r="N5" s="21" t="s">
        <v>18</v>
      </c>
      <c r="O5" s="22"/>
    </row>
    <row r="6" spans="1:15" s="8" customFormat="1" ht="28.5" customHeight="1">
      <c r="A6" s="43"/>
      <c r="B6" s="44" t="s">
        <v>120</v>
      </c>
      <c r="C6" s="45" t="s">
        <v>121</v>
      </c>
      <c r="D6" s="44" t="s">
        <v>120</v>
      </c>
      <c r="E6" s="45" t="s">
        <v>121</v>
      </c>
      <c r="F6" s="44" t="s">
        <v>120</v>
      </c>
      <c r="G6" s="45" t="s">
        <v>121</v>
      </c>
      <c r="H6" s="44" t="s">
        <v>120</v>
      </c>
      <c r="I6" s="45" t="s">
        <v>121</v>
      </c>
      <c r="J6" s="44" t="s">
        <v>120</v>
      </c>
      <c r="K6" s="45" t="s">
        <v>121</v>
      </c>
      <c r="L6" s="44" t="s">
        <v>120</v>
      </c>
      <c r="M6" s="45" t="s">
        <v>121</v>
      </c>
      <c r="N6" s="44" t="s">
        <v>120</v>
      </c>
      <c r="O6" s="46" t="s">
        <v>121</v>
      </c>
    </row>
    <row r="7" spans="1:15" ht="28.5" customHeight="1">
      <c r="A7" s="32" t="s">
        <v>103</v>
      </c>
      <c r="B7" s="33">
        <f>'佐賀市・神埼市・神埼郡・三養基郡'!B47</f>
        <v>485</v>
      </c>
      <c r="C7" s="34">
        <f>'佐賀市・神埼市・神埼郡・三養基郡'!C47</f>
        <v>0</v>
      </c>
      <c r="D7" s="35">
        <f>'佐賀市・神埼市・神埼郡・三養基郡'!E47</f>
        <v>2685</v>
      </c>
      <c r="E7" s="34">
        <f>'佐賀市・神埼市・神埼郡・三養基郡'!F47</f>
        <v>0</v>
      </c>
      <c r="F7" s="35">
        <f>'佐賀市・神埼市・神埼郡・三養基郡'!H47</f>
        <v>4675</v>
      </c>
      <c r="G7" s="34">
        <f>'佐賀市・神埼市・神埼郡・三養基郡'!I47</f>
        <v>0</v>
      </c>
      <c r="H7" s="35">
        <f>'佐賀市・神埼市・神埼郡・三養基郡'!K47</f>
        <v>710</v>
      </c>
      <c r="I7" s="34">
        <f>'佐賀市・神埼市・神埼郡・三養基郡'!L47</f>
        <v>0</v>
      </c>
      <c r="J7" s="35">
        <f>'佐賀市・神埼市・神埼郡・三養基郡'!N47</f>
        <v>49690</v>
      </c>
      <c r="K7" s="34">
        <f>'佐賀市・神埼市・神埼郡・三養基郡'!O47</f>
        <v>0</v>
      </c>
      <c r="L7" s="35">
        <f>'佐賀市・神埼市・神埼郡・三養基郡'!Q47</f>
        <v>0</v>
      </c>
      <c r="M7" s="34">
        <f>'佐賀市・神埼市・神埼郡・三養基郡'!R47</f>
        <v>0</v>
      </c>
      <c r="N7" s="35">
        <f>B7+D7+F7+H7+J7+L7</f>
        <v>58245</v>
      </c>
      <c r="O7" s="36">
        <f>C7+E7+G7+I7+K7+M7</f>
        <v>0</v>
      </c>
    </row>
    <row r="8" spans="1:15" ht="28.5" customHeight="1">
      <c r="A8" s="39" t="s">
        <v>136</v>
      </c>
      <c r="B8" s="33">
        <f>'佐賀市・神埼市・神埼郡・三養基郡'!B57</f>
        <v>0</v>
      </c>
      <c r="C8" s="34">
        <f>'佐賀市・神埼市・神埼郡・三養基郡'!C57</f>
        <v>0</v>
      </c>
      <c r="D8" s="35">
        <f>'佐賀市・神埼市・神埼郡・三養基郡'!E57</f>
        <v>0</v>
      </c>
      <c r="E8" s="34">
        <f>'佐賀市・神埼市・神埼郡・三養基郡'!F57</f>
        <v>0</v>
      </c>
      <c r="F8" s="35">
        <f>'佐賀市・神埼市・神埼郡・三養基郡'!H57</f>
        <v>430</v>
      </c>
      <c r="G8" s="34">
        <f>'佐賀市・神埼市・神埼郡・三養基郡'!I57</f>
        <v>0</v>
      </c>
      <c r="H8" s="35">
        <f>'佐賀市・神埼市・神埼郡・三養基郡'!K57</f>
        <v>0</v>
      </c>
      <c r="I8" s="34">
        <f>'佐賀市・神埼市・神埼郡・三養基郡'!L57</f>
        <v>0</v>
      </c>
      <c r="J8" s="35">
        <f>'佐賀市・神埼市・神埼郡・三養基郡'!N57</f>
        <v>6045</v>
      </c>
      <c r="K8" s="34">
        <f>'佐賀市・神埼市・神埼郡・三養基郡'!O57</f>
        <v>0</v>
      </c>
      <c r="L8" s="35">
        <f>'佐賀市・神埼市・神埼郡・三養基郡'!Q57</f>
        <v>0</v>
      </c>
      <c r="M8" s="34">
        <f>'佐賀市・神埼市・神埼郡・三養基郡'!R57</f>
        <v>0</v>
      </c>
      <c r="N8" s="35">
        <f>B8+D8+F8+H8+J8+L8</f>
        <v>6475</v>
      </c>
      <c r="O8" s="36">
        <f>C8+E8+G8+I8+K8+M8</f>
        <v>0</v>
      </c>
    </row>
    <row r="9" spans="1:15" ht="28.5" customHeight="1">
      <c r="A9" s="37" t="s">
        <v>104</v>
      </c>
      <c r="B9" s="33">
        <f>'佐賀市・神埼市・神埼郡・三養基郡'!B66</f>
        <v>0</v>
      </c>
      <c r="C9" s="34">
        <f>'佐賀市・神埼市・神埼郡・三養基郡'!C66</f>
        <v>0</v>
      </c>
      <c r="D9" s="35">
        <f>'佐賀市・神埼市・神埼郡・三養基郡'!E66</f>
        <v>0</v>
      </c>
      <c r="E9" s="34">
        <f>'佐賀市・神埼市・神埼郡・三養基郡'!F66</f>
        <v>0</v>
      </c>
      <c r="F9" s="35">
        <f>'佐賀市・神埼市・神埼郡・三養基郡'!H66</f>
        <v>1010</v>
      </c>
      <c r="G9" s="34">
        <f>'佐賀市・神埼市・神埼郡・三養基郡'!I66</f>
        <v>0</v>
      </c>
      <c r="H9" s="35">
        <f>'佐賀市・神埼市・神埼郡・三養基郡'!K66</f>
        <v>0</v>
      </c>
      <c r="I9" s="34">
        <f>'佐賀市・神埼市・神埼郡・三養基郡'!L66</f>
        <v>0</v>
      </c>
      <c r="J9" s="35">
        <f>'佐賀市・神埼市・神埼郡・三養基郡'!N66</f>
        <v>2130</v>
      </c>
      <c r="K9" s="34">
        <f>'佐賀市・神埼市・神埼郡・三養基郡'!O66</f>
        <v>0</v>
      </c>
      <c r="L9" s="35">
        <f>'佐賀市・神埼市・神埼郡・三養基郡'!Q66</f>
        <v>0</v>
      </c>
      <c r="M9" s="34">
        <f>'佐賀市・神埼市・神埼郡・三養基郡'!R66</f>
        <v>0</v>
      </c>
      <c r="N9" s="35">
        <f aca="true" t="shared" si="0" ref="N9:O29">SUM(B9+D9+F9+H9+J9+L9)</f>
        <v>3140</v>
      </c>
      <c r="O9" s="36">
        <f t="shared" si="0"/>
        <v>0</v>
      </c>
    </row>
    <row r="10" spans="1:15" ht="28.5" customHeight="1">
      <c r="A10" s="38" t="s">
        <v>105</v>
      </c>
      <c r="B10" s="33">
        <f>'佐賀市・神埼市・神埼郡・三養基郡'!B78</f>
        <v>0</v>
      </c>
      <c r="C10" s="34">
        <f>'佐賀市・神埼市・神埼郡・三養基郡'!C78</f>
        <v>0</v>
      </c>
      <c r="D10" s="35">
        <f>'佐賀市・神埼市・神埼郡・三養基郡'!E78</f>
        <v>270</v>
      </c>
      <c r="E10" s="34">
        <f>'佐賀市・神埼市・神埼郡・三養基郡'!F78</f>
        <v>0</v>
      </c>
      <c r="F10" s="35">
        <f>'佐賀市・神埼市・神埼郡・三養基郡'!H78</f>
        <v>1605</v>
      </c>
      <c r="G10" s="34">
        <f>'佐賀市・神埼市・神埼郡・三養基郡'!I78</f>
        <v>0</v>
      </c>
      <c r="H10" s="35">
        <f>'佐賀市・神埼市・神埼郡・三養基郡'!K78</f>
        <v>3835</v>
      </c>
      <c r="I10" s="34">
        <f>'佐賀市・神埼市・神埼郡・三養基郡'!L78</f>
        <v>0</v>
      </c>
      <c r="J10" s="35">
        <f>'佐賀市・神埼市・神埼郡・三養基郡'!N78</f>
        <v>3005</v>
      </c>
      <c r="K10" s="34">
        <f>'佐賀市・神埼市・神埼郡・三養基郡'!O78</f>
        <v>0</v>
      </c>
      <c r="L10" s="35">
        <f>'佐賀市・神埼市・神埼郡・三養基郡'!Q78</f>
        <v>0</v>
      </c>
      <c r="M10" s="34">
        <f>'佐賀市・神埼市・神埼郡・三養基郡'!R78</f>
        <v>0</v>
      </c>
      <c r="N10" s="35">
        <f t="shared" si="0"/>
        <v>8715</v>
      </c>
      <c r="O10" s="36">
        <f t="shared" si="0"/>
        <v>0</v>
      </c>
    </row>
    <row r="11" spans="1:15" ht="28.5" customHeight="1">
      <c r="A11" s="37" t="s">
        <v>106</v>
      </c>
      <c r="B11" s="33">
        <f>'鳥栖市・小城市・鹿島市・嬉野市・藤津郡・武雄市・杵島郡'!B14</f>
        <v>0</v>
      </c>
      <c r="C11" s="34">
        <f>'鳥栖市・小城市・鹿島市・嬉野市・藤津郡・武雄市・杵島郡'!C14</f>
        <v>0</v>
      </c>
      <c r="D11" s="35">
        <f>'鳥栖市・小城市・鹿島市・嬉野市・藤津郡・武雄市・杵島郡'!E14</f>
        <v>0</v>
      </c>
      <c r="E11" s="34">
        <f>'鳥栖市・小城市・鹿島市・嬉野市・藤津郡・武雄市・杵島郡'!F14</f>
        <v>0</v>
      </c>
      <c r="F11" s="35">
        <f>'鳥栖市・小城市・鹿島市・嬉野市・藤津郡・武雄市・杵島郡'!H14</f>
        <v>2575</v>
      </c>
      <c r="G11" s="34">
        <f>'鳥栖市・小城市・鹿島市・嬉野市・藤津郡・武雄市・杵島郡'!I14</f>
        <v>0</v>
      </c>
      <c r="H11" s="35">
        <f>'鳥栖市・小城市・鹿島市・嬉野市・藤津郡・武雄市・杵島郡'!K14</f>
        <v>6975</v>
      </c>
      <c r="I11" s="34">
        <f>'鳥栖市・小城市・鹿島市・嬉野市・藤津郡・武雄市・杵島郡'!L14</f>
        <v>0</v>
      </c>
      <c r="J11" s="35">
        <f>'鳥栖市・小城市・鹿島市・嬉野市・藤津郡・武雄市・杵島郡'!N14</f>
        <v>1980</v>
      </c>
      <c r="K11" s="34">
        <f>'鳥栖市・小城市・鹿島市・嬉野市・藤津郡・武雄市・杵島郡'!O14</f>
        <v>0</v>
      </c>
      <c r="L11" s="35">
        <f>'鳥栖市・小城市・鹿島市・嬉野市・藤津郡・武雄市・杵島郡'!Q14</f>
        <v>0</v>
      </c>
      <c r="M11" s="34">
        <f>'鳥栖市・小城市・鹿島市・嬉野市・藤津郡・武雄市・杵島郡'!R14</f>
        <v>0</v>
      </c>
      <c r="N11" s="35">
        <f t="shared" si="0"/>
        <v>11530</v>
      </c>
      <c r="O11" s="36">
        <f t="shared" si="0"/>
        <v>0</v>
      </c>
    </row>
    <row r="12" spans="1:15" ht="28.5" customHeight="1">
      <c r="A12" s="37" t="s">
        <v>126</v>
      </c>
      <c r="B12" s="33">
        <f>'鳥栖市・小城市・鹿島市・嬉野市・藤津郡・武雄市・杵島郡'!B24</f>
        <v>0</v>
      </c>
      <c r="C12" s="34">
        <f>'鳥栖市・小城市・鹿島市・嬉野市・藤津郡・武雄市・杵島郡'!C24</f>
        <v>0</v>
      </c>
      <c r="D12" s="35">
        <f>'鳥栖市・小城市・鹿島市・嬉野市・藤津郡・武雄市・杵島郡'!E24</f>
        <v>0</v>
      </c>
      <c r="E12" s="34">
        <f>'鳥栖市・小城市・鹿島市・嬉野市・藤津郡・武雄市・杵島郡'!F24</f>
        <v>0</v>
      </c>
      <c r="F12" s="35">
        <f>'鳥栖市・小城市・鹿島市・嬉野市・藤津郡・武雄市・杵島郡'!H24</f>
        <v>750</v>
      </c>
      <c r="G12" s="34">
        <f>'鳥栖市・小城市・鹿島市・嬉野市・藤津郡・武雄市・杵島郡'!I24</f>
        <v>0</v>
      </c>
      <c r="H12" s="35">
        <f>'鳥栖市・小城市・鹿島市・嬉野市・藤津郡・武雄市・杵島郡'!K24</f>
        <v>0</v>
      </c>
      <c r="I12" s="34">
        <f>'鳥栖市・小城市・鹿島市・嬉野市・藤津郡・武雄市・杵島郡'!L24</f>
        <v>0</v>
      </c>
      <c r="J12" s="35">
        <f>'鳥栖市・小城市・鹿島市・嬉野市・藤津郡・武雄市・杵島郡'!N24</f>
        <v>8680</v>
      </c>
      <c r="K12" s="34">
        <f>'鳥栖市・小城市・鹿島市・嬉野市・藤津郡・武雄市・杵島郡'!O24</f>
        <v>0</v>
      </c>
      <c r="L12" s="35">
        <f>'鳥栖市・小城市・鹿島市・嬉野市・藤津郡・武雄市・杵島郡'!Q24</f>
        <v>0</v>
      </c>
      <c r="M12" s="367">
        <f>'鳥栖市・小城市・鹿島市・嬉野市・藤津郡・武雄市・杵島郡'!R24</f>
        <v>0</v>
      </c>
      <c r="N12" s="35">
        <f t="shared" si="0"/>
        <v>9430</v>
      </c>
      <c r="O12" s="36">
        <f t="shared" si="0"/>
        <v>0</v>
      </c>
    </row>
    <row r="13" spans="1:16" ht="28.5" customHeight="1">
      <c r="A13" s="37" t="s">
        <v>107</v>
      </c>
      <c r="B13" s="33">
        <f>'鳥栖市・小城市・鹿島市・嬉野市・藤津郡・武雄市・杵島郡'!B34</f>
        <v>0</v>
      </c>
      <c r="C13" s="34">
        <f>'鳥栖市・小城市・鹿島市・嬉野市・藤津郡・武雄市・杵島郡'!C34</f>
        <v>0</v>
      </c>
      <c r="D13" s="35">
        <f>'鳥栖市・小城市・鹿島市・嬉野市・藤津郡・武雄市・杵島郡'!E34</f>
        <v>0</v>
      </c>
      <c r="E13" s="34">
        <f>'鳥栖市・小城市・鹿島市・嬉野市・藤津郡・武雄市・杵島郡'!F34</f>
        <v>0</v>
      </c>
      <c r="F13" s="35">
        <f>'鳥栖市・小城市・鹿島市・嬉野市・藤津郡・武雄市・杵島郡'!H34</f>
        <v>0</v>
      </c>
      <c r="G13" s="34">
        <f>'鳥栖市・小城市・鹿島市・嬉野市・藤津郡・武雄市・杵島郡'!I34</f>
        <v>0</v>
      </c>
      <c r="H13" s="35">
        <f>'鳥栖市・小城市・鹿島市・嬉野市・藤津郡・武雄市・杵島郡'!K34</f>
        <v>0</v>
      </c>
      <c r="I13" s="34">
        <f>'鳥栖市・小城市・鹿島市・嬉野市・藤津郡・武雄市・杵島郡'!L34</f>
        <v>0</v>
      </c>
      <c r="J13" s="35">
        <f>'鳥栖市・小城市・鹿島市・嬉野市・藤津郡・武雄市・杵島郡'!N34</f>
        <v>6490</v>
      </c>
      <c r="K13" s="34">
        <f>'鳥栖市・小城市・鹿島市・嬉野市・藤津郡・武雄市・杵島郡'!O34</f>
        <v>0</v>
      </c>
      <c r="L13" s="35">
        <f>'鳥栖市・小城市・鹿島市・嬉野市・藤津郡・武雄市・杵島郡'!Q34</f>
        <v>0</v>
      </c>
      <c r="M13" s="367">
        <f>'鳥栖市・小城市・鹿島市・嬉野市・藤津郡・武雄市・杵島郡'!R34</f>
        <v>0</v>
      </c>
      <c r="N13" s="35">
        <f t="shared" si="0"/>
        <v>6490</v>
      </c>
      <c r="O13" s="36">
        <f t="shared" si="0"/>
        <v>0</v>
      </c>
      <c r="P13" s="362"/>
    </row>
    <row r="14" spans="1:16" ht="28.5" customHeight="1">
      <c r="A14" s="39" t="s">
        <v>137</v>
      </c>
      <c r="B14" s="40">
        <f>'鳥栖市・小城市・鹿島市・嬉野市・藤津郡・武雄市・杵島郡'!B44</f>
        <v>0</v>
      </c>
      <c r="C14" s="41">
        <f>'鳥栖市・小城市・鹿島市・嬉野市・藤津郡・武雄市・杵島郡'!C44</f>
        <v>0</v>
      </c>
      <c r="D14" s="42">
        <f>'鳥栖市・小城市・鹿島市・嬉野市・藤津郡・武雄市・杵島郡'!E44</f>
        <v>0</v>
      </c>
      <c r="E14" s="41">
        <f>'鳥栖市・小城市・鹿島市・嬉野市・藤津郡・武雄市・杵島郡'!F44</f>
        <v>0</v>
      </c>
      <c r="F14" s="42">
        <f>'鳥栖市・小城市・鹿島市・嬉野市・藤津郡・武雄市・杵島郡'!H44</f>
        <v>825</v>
      </c>
      <c r="G14" s="41">
        <f>'鳥栖市・小城市・鹿島市・嬉野市・藤津郡・武雄市・杵島郡'!I44</f>
        <v>0</v>
      </c>
      <c r="H14" s="42">
        <f>'鳥栖市・小城市・鹿島市・嬉野市・藤津郡・武雄市・杵島郡'!K44</f>
        <v>1385</v>
      </c>
      <c r="I14" s="41">
        <f>'鳥栖市・小城市・鹿島市・嬉野市・藤津郡・武雄市・杵島郡'!L44</f>
        <v>0</v>
      </c>
      <c r="J14" s="42">
        <f>'鳥栖市・小城市・鹿島市・嬉野市・藤津郡・武雄市・杵島郡'!N44</f>
        <v>3730</v>
      </c>
      <c r="K14" s="41">
        <f>'鳥栖市・小城市・鹿島市・嬉野市・藤津郡・武雄市・杵島郡'!O44</f>
        <v>0</v>
      </c>
      <c r="L14" s="42">
        <f>'鳥栖市・小城市・鹿島市・嬉野市・藤津郡・武雄市・杵島郡'!Q44</f>
        <v>0</v>
      </c>
      <c r="M14" s="368">
        <f>'鳥栖市・小城市・鹿島市・嬉野市・藤津郡・武雄市・杵島郡'!R44</f>
        <v>0</v>
      </c>
      <c r="N14" s="35">
        <f t="shared" si="0"/>
        <v>5940</v>
      </c>
      <c r="O14" s="36">
        <f t="shared" si="0"/>
        <v>0</v>
      </c>
      <c r="P14" s="362"/>
    </row>
    <row r="15" spans="1:15" ht="28.5" customHeight="1">
      <c r="A15" s="39" t="s">
        <v>108</v>
      </c>
      <c r="B15" s="40">
        <f>'鳥栖市・小城市・鹿島市・嬉野市・藤津郡・武雄市・杵島郡'!B52</f>
        <v>0</v>
      </c>
      <c r="C15" s="41">
        <f>'鳥栖市・小城市・鹿島市・嬉野市・藤津郡・武雄市・杵島郡'!C52</f>
        <v>0</v>
      </c>
      <c r="D15" s="42">
        <f>'鳥栖市・小城市・鹿島市・嬉野市・藤津郡・武雄市・杵島郡'!E52</f>
        <v>0</v>
      </c>
      <c r="E15" s="41">
        <f>'鳥栖市・小城市・鹿島市・嬉野市・藤津郡・武雄市・杵島郡'!F52</f>
        <v>0</v>
      </c>
      <c r="F15" s="42">
        <f>'鳥栖市・小城市・鹿島市・嬉野市・藤津郡・武雄市・杵島郡'!H52</f>
        <v>0</v>
      </c>
      <c r="G15" s="41">
        <f>'鳥栖市・小城市・鹿島市・嬉野市・藤津郡・武雄市・杵島郡'!I52</f>
        <v>0</v>
      </c>
      <c r="H15" s="42">
        <f>'鳥栖市・小城市・鹿島市・嬉野市・藤津郡・武雄市・杵島郡'!K52</f>
        <v>0</v>
      </c>
      <c r="I15" s="41">
        <f>'鳥栖市・小城市・鹿島市・嬉野市・藤津郡・武雄市・杵島郡'!L52</f>
        <v>0</v>
      </c>
      <c r="J15" s="42">
        <f>'鳥栖市・小城市・鹿島市・嬉野市・藤津郡・武雄市・杵島郡'!N52</f>
        <v>1770</v>
      </c>
      <c r="K15" s="41">
        <f>'鳥栖市・小城市・鹿島市・嬉野市・藤津郡・武雄市・杵島郡'!O52</f>
        <v>0</v>
      </c>
      <c r="L15" s="42">
        <f>'鳥栖市・小城市・鹿島市・嬉野市・藤津郡・武雄市・杵島郡'!Q52</f>
        <v>0</v>
      </c>
      <c r="M15" s="369">
        <f>'鳥栖市・小城市・鹿島市・嬉野市・藤津郡・武雄市・杵島郡'!R52</f>
        <v>0</v>
      </c>
      <c r="N15" s="35">
        <f t="shared" si="0"/>
        <v>1770</v>
      </c>
      <c r="O15" s="36">
        <f t="shared" si="0"/>
        <v>0</v>
      </c>
    </row>
    <row r="16" spans="1:15" ht="28.5" customHeight="1">
      <c r="A16" s="37" t="s">
        <v>109</v>
      </c>
      <c r="B16" s="33">
        <f>'鳥栖市・小城市・鹿島市・嬉野市・藤津郡・武雄市・杵島郡'!B70</f>
        <v>0</v>
      </c>
      <c r="C16" s="34">
        <f>'鳥栖市・小城市・鹿島市・嬉野市・藤津郡・武雄市・杵島郡'!C70</f>
        <v>0</v>
      </c>
      <c r="D16" s="35">
        <f>'鳥栖市・小城市・鹿島市・嬉野市・藤津郡・武雄市・杵島郡'!E70</f>
        <v>0</v>
      </c>
      <c r="E16" s="34">
        <f>'鳥栖市・小城市・鹿島市・嬉野市・藤津郡・武雄市・杵島郡'!F70</f>
        <v>0</v>
      </c>
      <c r="F16" s="35">
        <f>'鳥栖市・小城市・鹿島市・嬉野市・藤津郡・武雄市・杵島郡'!H70</f>
        <v>750</v>
      </c>
      <c r="G16" s="34">
        <f>'鳥栖市・小城市・鹿島市・嬉野市・藤津郡・武雄市・杵島郡'!I70</f>
        <v>0</v>
      </c>
      <c r="H16" s="35">
        <f>'鳥栖市・小城市・鹿島市・嬉野市・藤津郡・武雄市・杵島郡'!K70</f>
        <v>0</v>
      </c>
      <c r="I16" s="34">
        <f>'鳥栖市・小城市・鹿島市・嬉野市・藤津郡・武雄市・杵島郡'!L70</f>
        <v>0</v>
      </c>
      <c r="J16" s="35">
        <f>'鳥栖市・小城市・鹿島市・嬉野市・藤津郡・武雄市・杵島郡'!N70</f>
        <v>9710</v>
      </c>
      <c r="K16" s="34">
        <f>'鳥栖市・小城市・鹿島市・嬉野市・藤津郡・武雄市・杵島郡'!O70</f>
        <v>0</v>
      </c>
      <c r="L16" s="35">
        <f>'鳥栖市・小城市・鹿島市・嬉野市・藤津郡・武雄市・杵島郡'!Q70</f>
        <v>0</v>
      </c>
      <c r="M16" s="370">
        <f>'鳥栖市・小城市・鹿島市・嬉野市・藤津郡・武雄市・杵島郡'!R70</f>
        <v>0</v>
      </c>
      <c r="N16" s="35">
        <f t="shared" si="0"/>
        <v>10460</v>
      </c>
      <c r="O16" s="36">
        <f t="shared" si="0"/>
        <v>0</v>
      </c>
    </row>
    <row r="17" spans="1:15" ht="28.5" customHeight="1">
      <c r="A17" s="39" t="s">
        <v>110</v>
      </c>
      <c r="B17" s="40">
        <f>'鳥栖市・小城市・鹿島市・嬉野市・藤津郡・武雄市・杵島郡'!B83</f>
        <v>0</v>
      </c>
      <c r="C17" s="41">
        <f>'鳥栖市・小城市・鹿島市・嬉野市・藤津郡・武雄市・杵島郡'!C83</f>
        <v>0</v>
      </c>
      <c r="D17" s="42">
        <f>'鳥栖市・小城市・鹿島市・嬉野市・藤津郡・武雄市・杵島郡'!E83</f>
        <v>0</v>
      </c>
      <c r="E17" s="41">
        <f>'鳥栖市・小城市・鹿島市・嬉野市・藤津郡・武雄市・杵島郡'!F83</f>
        <v>0</v>
      </c>
      <c r="F17" s="42">
        <f>'鳥栖市・小城市・鹿島市・嬉野市・藤津郡・武雄市・杵島郡'!H83</f>
        <v>380</v>
      </c>
      <c r="G17" s="41">
        <f>'鳥栖市・小城市・鹿島市・嬉野市・藤津郡・武雄市・杵島郡'!I83</f>
        <v>0</v>
      </c>
      <c r="H17" s="42">
        <f>'鳥栖市・小城市・鹿島市・嬉野市・藤津郡・武雄市・杵島郡'!K83</f>
        <v>0</v>
      </c>
      <c r="I17" s="41">
        <f>'鳥栖市・小城市・鹿島市・嬉野市・藤津郡・武雄市・杵島郡'!L83</f>
        <v>0</v>
      </c>
      <c r="J17" s="42">
        <f>'鳥栖市・小城市・鹿島市・嬉野市・藤津郡・武雄市・杵島郡'!N83</f>
        <v>8950</v>
      </c>
      <c r="K17" s="41">
        <f>'鳥栖市・小城市・鹿島市・嬉野市・藤津郡・武雄市・杵島郡'!O83</f>
        <v>0</v>
      </c>
      <c r="L17" s="42">
        <f>'鳥栖市・小城市・鹿島市・嬉野市・藤津郡・武雄市・杵島郡'!Q83</f>
        <v>0</v>
      </c>
      <c r="M17" s="368">
        <f>'鳥栖市・小城市・鹿島市・嬉野市・藤津郡・武雄市・杵島郡'!R83</f>
        <v>0</v>
      </c>
      <c r="N17" s="35">
        <f t="shared" si="0"/>
        <v>9330</v>
      </c>
      <c r="O17" s="36">
        <f t="shared" si="0"/>
        <v>0</v>
      </c>
    </row>
    <row r="18" spans="1:15" ht="28.5" customHeight="1">
      <c r="A18" s="37" t="s">
        <v>112</v>
      </c>
      <c r="B18" s="33">
        <f>'多久市・伊万里市・西松浦郡・唐津市・東松浦郡'!B11</f>
        <v>585</v>
      </c>
      <c r="C18" s="34">
        <f>'多久市・伊万里市・西松浦郡・唐津市・東松浦郡'!C11</f>
        <v>0</v>
      </c>
      <c r="D18" s="35">
        <f>'多久市・伊万里市・西松浦郡・唐津市・東松浦郡'!E11</f>
        <v>140</v>
      </c>
      <c r="E18" s="34">
        <f>'多久市・伊万里市・西松浦郡・唐津市・東松浦郡'!F11</f>
        <v>0</v>
      </c>
      <c r="F18" s="35">
        <f>'多久市・伊万里市・西松浦郡・唐津市・東松浦郡'!H11</f>
        <v>0</v>
      </c>
      <c r="G18" s="34">
        <f>'多久市・伊万里市・西松浦郡・唐津市・東松浦郡'!I11</f>
        <v>0</v>
      </c>
      <c r="H18" s="35">
        <f>'多久市・伊万里市・西松浦郡・唐津市・東松浦郡'!K11</f>
        <v>0</v>
      </c>
      <c r="I18" s="34">
        <f>'多久市・伊万里市・西松浦郡・唐津市・東松浦郡'!L11</f>
        <v>0</v>
      </c>
      <c r="J18" s="35">
        <f>'多久市・伊万里市・西松浦郡・唐津市・東松浦郡'!N11</f>
        <v>3885</v>
      </c>
      <c r="K18" s="34">
        <f>'多久市・伊万里市・西松浦郡・唐津市・東松浦郡'!O11</f>
        <v>0</v>
      </c>
      <c r="L18" s="35">
        <f>'多久市・伊万里市・西松浦郡・唐津市・東松浦郡'!Q11</f>
        <v>0</v>
      </c>
      <c r="M18" s="367">
        <f>'多久市・伊万里市・西松浦郡・唐津市・東松浦郡'!R11</f>
        <v>0</v>
      </c>
      <c r="N18" s="35">
        <f t="shared" si="0"/>
        <v>4610</v>
      </c>
      <c r="O18" s="36">
        <f t="shared" si="0"/>
        <v>0</v>
      </c>
    </row>
    <row r="19" spans="1:15" ht="28.5" customHeight="1">
      <c r="A19" s="37" t="s">
        <v>111</v>
      </c>
      <c r="B19" s="33">
        <f>'多久市・伊万里市・西松浦郡・唐津市・東松浦郡'!B28</f>
        <v>0</v>
      </c>
      <c r="C19" s="34">
        <f>'多久市・伊万里市・西松浦郡・唐津市・東松浦郡'!C28</f>
        <v>0</v>
      </c>
      <c r="D19" s="35">
        <f>'多久市・伊万里市・西松浦郡・唐津市・東松浦郡'!E28</f>
        <v>855</v>
      </c>
      <c r="E19" s="34">
        <f>'多久市・伊万里市・西松浦郡・唐津市・東松浦郡'!F28</f>
        <v>0</v>
      </c>
      <c r="F19" s="35">
        <f>'多久市・伊万里市・西松浦郡・唐津市・東松浦郡'!H28</f>
        <v>925</v>
      </c>
      <c r="G19" s="34">
        <f>'多久市・伊万里市・西松浦郡・唐津市・東松浦郡'!I28</f>
        <v>0</v>
      </c>
      <c r="H19" s="35">
        <f>'多久市・伊万里市・西松浦郡・唐津市・東松浦郡'!K28</f>
        <v>1225</v>
      </c>
      <c r="I19" s="34">
        <f>'多久市・伊万里市・西松浦郡・唐津市・東松浦郡'!L28</f>
        <v>0</v>
      </c>
      <c r="J19" s="35">
        <f>'多久市・伊万里市・西松浦郡・唐津市・東松浦郡'!N28</f>
        <v>8485</v>
      </c>
      <c r="K19" s="34">
        <f>'多久市・伊万里市・西松浦郡・唐津市・東松浦郡'!O28</f>
        <v>0</v>
      </c>
      <c r="L19" s="35">
        <f>'多久市・伊万里市・西松浦郡・唐津市・東松浦郡'!Q28</f>
        <v>0</v>
      </c>
      <c r="M19" s="370">
        <f>'多久市・伊万里市・西松浦郡・唐津市・東松浦郡'!R28</f>
        <v>0</v>
      </c>
      <c r="N19" s="35">
        <f t="shared" si="0"/>
        <v>11490</v>
      </c>
      <c r="O19" s="36">
        <f t="shared" si="0"/>
        <v>0</v>
      </c>
    </row>
    <row r="20" spans="1:15" ht="28.5" customHeight="1">
      <c r="A20" s="37" t="s">
        <v>113</v>
      </c>
      <c r="B20" s="33">
        <f>'多久市・伊万里市・西松浦郡・唐津市・東松浦郡'!B37</f>
        <v>0</v>
      </c>
      <c r="C20" s="34">
        <f>'多久市・伊万里市・西松浦郡・唐津市・東松浦郡'!C37</f>
        <v>0</v>
      </c>
      <c r="D20" s="35">
        <f>'多久市・伊万里市・西松浦郡・唐津市・東松浦郡'!E37</f>
        <v>0</v>
      </c>
      <c r="E20" s="34">
        <f>'多久市・伊万里市・西松浦郡・唐津市・東松浦郡'!F37</f>
        <v>0</v>
      </c>
      <c r="F20" s="35">
        <f>'多久市・伊万里市・西松浦郡・唐津市・東松浦郡'!H37</f>
        <v>550</v>
      </c>
      <c r="G20" s="34">
        <f>'多久市・伊万里市・西松浦郡・唐津市・東松浦郡'!I37</f>
        <v>0</v>
      </c>
      <c r="H20" s="35">
        <f>'多久市・伊万里市・西松浦郡・唐津市・東松浦郡'!K37</f>
        <v>1340</v>
      </c>
      <c r="I20" s="34">
        <f>'多久市・伊万里市・西松浦郡・唐津市・東松浦郡'!L37</f>
        <v>0</v>
      </c>
      <c r="J20" s="35">
        <f>'多久市・伊万里市・西松浦郡・唐津市・東松浦郡'!N37</f>
        <v>2785</v>
      </c>
      <c r="K20" s="34">
        <f>'多久市・伊万里市・西松浦郡・唐津市・東松浦郡'!O37</f>
        <v>0</v>
      </c>
      <c r="L20" s="35">
        <f>'多久市・伊万里市・西松浦郡・唐津市・東松浦郡'!Q37</f>
        <v>0</v>
      </c>
      <c r="M20" s="34">
        <f>'多久市・伊万里市・西松浦郡・唐津市・東松浦郡'!R37</f>
        <v>0</v>
      </c>
      <c r="N20" s="35">
        <f t="shared" si="0"/>
        <v>4675</v>
      </c>
      <c r="O20" s="36">
        <f t="shared" si="0"/>
        <v>0</v>
      </c>
    </row>
    <row r="21" spans="1:15" ht="28.5" customHeight="1">
      <c r="A21" s="37" t="s">
        <v>114</v>
      </c>
      <c r="B21" s="33">
        <f>'多久市・伊万里市・西松浦郡・唐津市・東松浦郡'!B66</f>
        <v>625</v>
      </c>
      <c r="C21" s="34">
        <f>'多久市・伊万里市・西松浦郡・唐津市・東松浦郡'!C66</f>
        <v>0</v>
      </c>
      <c r="D21" s="35">
        <f>'多久市・伊万里市・西松浦郡・唐津市・東松浦郡'!E66</f>
        <v>610</v>
      </c>
      <c r="E21" s="34">
        <f>'多久市・伊万里市・西松浦郡・唐津市・東松浦郡'!F66</f>
        <v>0</v>
      </c>
      <c r="F21" s="35">
        <f>'多久市・伊万里市・西松浦郡・唐津市・東松浦郡'!H66</f>
        <v>2520</v>
      </c>
      <c r="G21" s="34">
        <f>'多久市・伊万里市・西松浦郡・唐津市・東松浦郡'!I66</f>
        <v>0</v>
      </c>
      <c r="H21" s="35">
        <f>'多久市・伊万里市・西松浦郡・唐津市・東松浦郡'!K66</f>
        <v>6205</v>
      </c>
      <c r="I21" s="34">
        <f>'多久市・伊万里市・西松浦郡・唐津市・東松浦郡'!L66</f>
        <v>0</v>
      </c>
      <c r="J21" s="35">
        <f>'多久市・伊万里市・西松浦郡・唐津市・東松浦郡'!N66</f>
        <v>12655</v>
      </c>
      <c r="K21" s="34">
        <f>'多久市・伊万里市・西松浦郡・唐津市・東松浦郡'!O66</f>
        <v>0</v>
      </c>
      <c r="L21" s="35">
        <f>'多久市・伊万里市・西松浦郡・唐津市・東松浦郡'!Q66</f>
        <v>0</v>
      </c>
      <c r="M21" s="34">
        <f>'多久市・伊万里市・西松浦郡・唐津市・東松浦郡'!R66</f>
        <v>0</v>
      </c>
      <c r="N21" s="35">
        <f t="shared" si="0"/>
        <v>22615</v>
      </c>
      <c r="O21" s="36">
        <f t="shared" si="0"/>
        <v>0</v>
      </c>
    </row>
    <row r="22" spans="1:15" ht="28.5" customHeight="1">
      <c r="A22" s="37" t="s">
        <v>115</v>
      </c>
      <c r="B22" s="33">
        <f>'多久市・伊万里市・西松浦郡・唐津市・東松浦郡'!B74</f>
        <v>0</v>
      </c>
      <c r="C22" s="34">
        <f>'多久市・伊万里市・西松浦郡・唐津市・東松浦郡'!C74</f>
        <v>0</v>
      </c>
      <c r="D22" s="35">
        <f>'多久市・伊万里市・西松浦郡・唐津市・東松浦郡'!E74</f>
        <v>0</v>
      </c>
      <c r="E22" s="34">
        <f>'多久市・伊万里市・西松浦郡・唐津市・東松浦郡'!F74</f>
        <v>0</v>
      </c>
      <c r="F22" s="35">
        <f>'多久市・伊万里市・西松浦郡・唐津市・東松浦郡'!H74</f>
        <v>0</v>
      </c>
      <c r="G22" s="34">
        <f>'多久市・伊万里市・西松浦郡・唐津市・東松浦郡'!I74</f>
        <v>0</v>
      </c>
      <c r="H22" s="35">
        <f>'多久市・伊万里市・西松浦郡・唐津市・東松浦郡'!K74</f>
        <v>0</v>
      </c>
      <c r="I22" s="34">
        <f>'多久市・伊万里市・西松浦郡・唐津市・東松浦郡'!L74</f>
        <v>0</v>
      </c>
      <c r="J22" s="35">
        <f>'多久市・伊万里市・西松浦郡・唐津市・東松浦郡'!N74</f>
        <v>1140</v>
      </c>
      <c r="K22" s="34">
        <f>'多久市・伊万里市・西松浦郡・唐津市・東松浦郡'!O74</f>
        <v>0</v>
      </c>
      <c r="L22" s="35">
        <f>'多久市・伊万里市・西松浦郡・唐津市・東松浦郡'!Q74</f>
        <v>0</v>
      </c>
      <c r="M22" s="34">
        <f>'多久市・伊万里市・西松浦郡・唐津市・東松浦郡'!R74</f>
        <v>0</v>
      </c>
      <c r="N22" s="35">
        <f t="shared" si="0"/>
        <v>1140</v>
      </c>
      <c r="O22" s="36">
        <f t="shared" si="0"/>
        <v>0</v>
      </c>
    </row>
    <row r="23" spans="1:15" ht="28.5" customHeight="1">
      <c r="A23" s="37"/>
      <c r="B23" s="33"/>
      <c r="C23" s="34"/>
      <c r="D23" s="35"/>
      <c r="E23" s="34"/>
      <c r="F23" s="35"/>
      <c r="G23" s="34"/>
      <c r="H23" s="35"/>
      <c r="I23" s="34"/>
      <c r="J23" s="35"/>
      <c r="K23" s="34"/>
      <c r="L23" s="35"/>
      <c r="M23" s="34"/>
      <c r="N23" s="35">
        <f t="shared" si="0"/>
        <v>0</v>
      </c>
      <c r="O23" s="36">
        <f t="shared" si="0"/>
        <v>0</v>
      </c>
    </row>
    <row r="24" spans="1:15" ht="28.5" customHeight="1">
      <c r="A24" s="37"/>
      <c r="B24" s="33"/>
      <c r="C24" s="34"/>
      <c r="D24" s="35"/>
      <c r="E24" s="34"/>
      <c r="F24" s="35"/>
      <c r="G24" s="34"/>
      <c r="H24" s="35"/>
      <c r="I24" s="34"/>
      <c r="J24" s="35"/>
      <c r="K24" s="34"/>
      <c r="L24" s="35"/>
      <c r="M24" s="34"/>
      <c r="N24" s="35"/>
      <c r="O24" s="36"/>
    </row>
    <row r="25" spans="1:15" ht="28.5" customHeight="1">
      <c r="A25" s="37"/>
      <c r="B25" s="33"/>
      <c r="C25" s="34"/>
      <c r="D25" s="35"/>
      <c r="E25" s="34"/>
      <c r="F25" s="35"/>
      <c r="G25" s="34"/>
      <c r="H25" s="35"/>
      <c r="I25" s="34"/>
      <c r="J25" s="35"/>
      <c r="K25" s="34"/>
      <c r="L25" s="35"/>
      <c r="M25" s="34"/>
      <c r="N25" s="35"/>
      <c r="O25" s="36"/>
    </row>
    <row r="26" spans="1:15" ht="28.5" customHeight="1">
      <c r="A26" s="37"/>
      <c r="B26" s="33"/>
      <c r="C26" s="34"/>
      <c r="D26" s="35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6"/>
    </row>
    <row r="27" spans="1:15" ht="28.5" customHeight="1">
      <c r="A27" s="37"/>
      <c r="B27" s="33"/>
      <c r="C27" s="34"/>
      <c r="D27" s="35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6"/>
    </row>
    <row r="28" spans="1:15" ht="28.5" customHeight="1">
      <c r="A28" s="37"/>
      <c r="B28" s="33"/>
      <c r="C28" s="34"/>
      <c r="D28" s="35"/>
      <c r="E28" s="34"/>
      <c r="F28" s="35"/>
      <c r="G28" s="34"/>
      <c r="H28" s="35"/>
      <c r="I28" s="34"/>
      <c r="J28" s="35"/>
      <c r="K28" s="34"/>
      <c r="L28" s="35"/>
      <c r="M28" s="34"/>
      <c r="N28" s="35">
        <f t="shared" si="0"/>
        <v>0</v>
      </c>
      <c r="O28" s="36">
        <f t="shared" si="0"/>
        <v>0</v>
      </c>
    </row>
    <row r="29" spans="1:15" ht="28.5" customHeight="1">
      <c r="A29" s="37"/>
      <c r="B29" s="33"/>
      <c r="C29" s="34"/>
      <c r="D29" s="35"/>
      <c r="E29" s="34"/>
      <c r="F29" s="35"/>
      <c r="G29" s="34"/>
      <c r="H29" s="35"/>
      <c r="I29" s="34"/>
      <c r="J29" s="35"/>
      <c r="K29" s="34"/>
      <c r="L29" s="35"/>
      <c r="M29" s="34"/>
      <c r="N29" s="35">
        <f t="shared" si="0"/>
        <v>0</v>
      </c>
      <c r="O29" s="36">
        <f t="shared" si="0"/>
        <v>0</v>
      </c>
    </row>
    <row r="30" spans="1:15" s="9" customFormat="1" ht="28.5" customHeight="1" thickBot="1">
      <c r="A30" s="13" t="s">
        <v>19</v>
      </c>
      <c r="B30" s="14">
        <f aca="true" t="shared" si="1" ref="B30:O30">SUM(B7:B29)</f>
        <v>1695</v>
      </c>
      <c r="C30" s="11">
        <f t="shared" si="1"/>
        <v>0</v>
      </c>
      <c r="D30" s="14">
        <f t="shared" si="1"/>
        <v>4560</v>
      </c>
      <c r="E30" s="11">
        <f t="shared" si="1"/>
        <v>0</v>
      </c>
      <c r="F30" s="14">
        <f t="shared" si="1"/>
        <v>16995</v>
      </c>
      <c r="G30" s="11">
        <f t="shared" si="1"/>
        <v>0</v>
      </c>
      <c r="H30" s="14">
        <f t="shared" si="1"/>
        <v>21675</v>
      </c>
      <c r="I30" s="11">
        <f t="shared" si="1"/>
        <v>0</v>
      </c>
      <c r="J30" s="14">
        <f t="shared" si="1"/>
        <v>131130</v>
      </c>
      <c r="K30" s="11">
        <f t="shared" si="1"/>
        <v>0</v>
      </c>
      <c r="L30" s="14">
        <f t="shared" si="1"/>
        <v>0</v>
      </c>
      <c r="M30" s="11">
        <f t="shared" si="1"/>
        <v>0</v>
      </c>
      <c r="N30" s="14">
        <f t="shared" si="1"/>
        <v>176055</v>
      </c>
      <c r="O30" s="12">
        <f t="shared" si="1"/>
        <v>0</v>
      </c>
    </row>
    <row r="31" spans="2:15" ht="28.5" customHeight="1">
      <c r="B31" s="48"/>
      <c r="C31" s="49"/>
      <c r="D31" s="48"/>
      <c r="E31" s="49"/>
      <c r="F31" s="48"/>
      <c r="G31" s="49"/>
      <c r="H31" s="48"/>
      <c r="I31" s="49"/>
      <c r="J31" s="50"/>
      <c r="K31" s="49"/>
      <c r="L31" s="48"/>
      <c r="M31" s="49"/>
      <c r="N31" s="303"/>
      <c r="O31" s="49"/>
    </row>
    <row r="34" ht="13.5">
      <c r="G34" s="10"/>
    </row>
  </sheetData>
  <sheetProtection/>
  <mergeCells count="3">
    <mergeCell ref="A2:C2"/>
    <mergeCell ref="D1:G1"/>
    <mergeCell ref="D2:G2"/>
  </mergeCells>
  <printOptions horizontalCentered="1"/>
  <pageMargins left="1.141732283464567" right="0.7874015748031497" top="1.0236220472440944" bottom="0.1968503937007874" header="0.7086614173228347" footer="0.5118110236220472"/>
  <pageSetup horizontalDpi="600" verticalDpi="600" orientation="landscape" paperSize="12" scale="78" r:id="rId1"/>
  <headerFooter alignWithMargins="0">
    <oddHeader>&amp;L&amp;"ＭＳ Ｐ明朝,太字"&amp;16　　　　佐賀県　市郡別集計表　（R6.4）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田中 智典</cp:lastModifiedBy>
  <cp:lastPrinted>2024-03-13T02:21:54Z</cp:lastPrinted>
  <dcterms:created xsi:type="dcterms:W3CDTF">1997-07-07T18:03:09Z</dcterms:created>
  <dcterms:modified xsi:type="dcterms:W3CDTF">2024-04-08T01:10:45Z</dcterms:modified>
  <cp:category/>
  <cp:version/>
  <cp:contentType/>
  <cp:contentStatus/>
</cp:coreProperties>
</file>